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defaultThemeVersion="166925"/>
  <mc:AlternateContent xmlns:mc="http://schemas.openxmlformats.org/markup-compatibility/2006">
    <mc:Choice Requires="x15">
      <x15ac:absPath xmlns:x15ac="http://schemas.microsoft.com/office/spreadsheetml/2010/11/ac" url="C:\Users\NBCCSA\SyncedFolder\Shared\NBCCSA\NBNU Violence in the Workplace\2019\"/>
    </mc:Choice>
  </mc:AlternateContent>
  <xr:revisionPtr revIDLastSave="0" documentId="13_ncr:1_{D2DEBEB5-268D-4620-ACCB-1D7A6AAA2E0B}" xr6:coauthVersionLast="43" xr6:coauthVersionMax="43" xr10:uidLastSave="{00000000-0000-0000-0000-000000000000}"/>
  <bookViews>
    <workbookView xWindow="-120" yWindow="-120" windowWidth="29040" windowHeight="15840" activeTab="4" xr2:uid="{00000000-000D-0000-FFFF-FFFF00000000}"/>
  </bookViews>
  <sheets>
    <sheet name="Instruction" sheetId="7" r:id="rId1"/>
    <sheet name="Étape 1 - Inspection" sheetId="1" r:id="rId2"/>
    <sheet name="Potential Solutions" sheetId="2" state="hidden" r:id="rId3"/>
    <sheet name="Matrix" sheetId="6" state="hidden" r:id="rId4"/>
    <sheet name="Résumé" sheetId="4" r:id="rId5"/>
  </sheets>
  <definedNames>
    <definedName name="Minor">'Étape 1 - Inspection'!$D$3</definedName>
    <definedName name="_xlnm.Print_Area" localSheetId="1">'Étape 1 - Inspection'!$A$1:$E$185</definedName>
    <definedName name="_xlnm.Print_Area" localSheetId="4">Résumé!$A$1:$G$168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47" i="1" l="1"/>
  <c r="B181" i="1"/>
  <c r="B172" i="1"/>
  <c r="B163" i="1"/>
  <c r="B155" i="1"/>
  <c r="B138" i="1"/>
  <c r="B131" i="1"/>
  <c r="B113" i="1" l="1"/>
  <c r="B105" i="1"/>
  <c r="B99" i="1"/>
  <c r="B93" i="1"/>
  <c r="B82" i="1"/>
  <c r="B70" i="1"/>
  <c r="B62" i="1"/>
  <c r="B57" i="1"/>
  <c r="B43" i="1"/>
  <c r="B35" i="1"/>
  <c r="B26" i="1"/>
  <c r="B12" i="1"/>
  <c r="E167" i="4" l="1"/>
  <c r="E166" i="4"/>
  <c r="E165" i="4"/>
  <c r="E163" i="4"/>
  <c r="E162" i="4"/>
  <c r="E161" i="4"/>
  <c r="E160" i="4"/>
  <c r="E159" i="4"/>
  <c r="E158" i="4"/>
  <c r="E157" i="4"/>
  <c r="E155" i="4"/>
  <c r="E154" i="4"/>
  <c r="E153" i="4"/>
  <c r="E152" i="4"/>
  <c r="E151" i="4"/>
  <c r="E150" i="4"/>
  <c r="E149" i="4"/>
  <c r="E147" i="4"/>
  <c r="E146" i="4"/>
  <c r="E145" i="4"/>
  <c r="E144" i="4"/>
  <c r="E143" i="4"/>
  <c r="E142" i="4"/>
  <c r="E138" i="4"/>
  <c r="E137" i="4"/>
  <c r="E136" i="4"/>
  <c r="E135" i="4"/>
  <c r="E134" i="4"/>
  <c r="E132" i="4"/>
  <c r="E131" i="4"/>
  <c r="E130" i="4"/>
  <c r="E129" i="4"/>
  <c r="E128" i="4"/>
  <c r="E127" i="4"/>
  <c r="E126" i="4"/>
  <c r="E124" i="4"/>
  <c r="E123" i="4"/>
  <c r="E122" i="4"/>
  <c r="E121" i="4"/>
  <c r="E120" i="4"/>
  <c r="E118" i="4"/>
  <c r="E117" i="4"/>
  <c r="E116" i="4"/>
  <c r="E115" i="4"/>
  <c r="E114" i="4"/>
  <c r="E113" i="4"/>
  <c r="E112" i="4"/>
  <c r="E111" i="4"/>
  <c r="E110" i="4"/>
  <c r="E109" i="4"/>
  <c r="E108" i="4"/>
  <c r="E107" i="4"/>
  <c r="E106" i="4"/>
  <c r="E105" i="4"/>
  <c r="E104" i="4"/>
  <c r="E103" i="4"/>
  <c r="E101" i="4"/>
  <c r="E100" i="4"/>
  <c r="E99" i="4"/>
  <c r="E98" i="4"/>
  <c r="E97" i="4"/>
  <c r="E96" i="4"/>
  <c r="E89" i="4"/>
  <c r="E88" i="4"/>
  <c r="E87" i="4"/>
  <c r="E86" i="4"/>
  <c r="E84" i="4"/>
  <c r="E83" i="4"/>
  <c r="E82" i="4"/>
  <c r="E81" i="4"/>
  <c r="E80" i="4"/>
  <c r="E79" i="4"/>
  <c r="E78" i="4"/>
  <c r="E77" i="4"/>
  <c r="E76" i="4"/>
  <c r="E74" i="4"/>
  <c r="E73" i="4"/>
  <c r="E72" i="4"/>
  <c r="E71" i="4"/>
  <c r="E70" i="4"/>
  <c r="E69" i="4"/>
  <c r="E68" i="4"/>
  <c r="E67" i="4"/>
  <c r="E66" i="4"/>
  <c r="E65" i="4"/>
  <c r="E57" i="4"/>
  <c r="E51" i="4"/>
  <c r="E50" i="4"/>
  <c r="E49" i="4"/>
  <c r="E48" i="4"/>
  <c r="E47" i="4"/>
  <c r="E46" i="4"/>
  <c r="E43" i="4"/>
  <c r="E31" i="4"/>
  <c r="E45" i="4"/>
  <c r="E44" i="4"/>
  <c r="E42" i="4"/>
  <c r="E41" i="4"/>
  <c r="E40" i="4"/>
  <c r="E30" i="4"/>
  <c r="E29" i="4"/>
  <c r="E28" i="4"/>
  <c r="E27" i="4"/>
  <c r="E26" i="4"/>
  <c r="E25" i="4"/>
  <c r="E23" i="4"/>
  <c r="E22" i="4"/>
  <c r="E21" i="4"/>
  <c r="E20" i="4"/>
  <c r="E19" i="4"/>
  <c r="E18" i="4"/>
  <c r="E17" i="4"/>
  <c r="E16" i="4"/>
  <c r="E15" i="4"/>
  <c r="E14" i="4"/>
  <c r="E13" i="4"/>
  <c r="E12" i="4"/>
  <c r="E10" i="4"/>
  <c r="E9" i="4"/>
  <c r="E8" i="4"/>
  <c r="E7" i="4"/>
  <c r="E6" i="4"/>
  <c r="E5" i="4"/>
  <c r="E4" i="4"/>
  <c r="D168" i="4"/>
  <c r="D167" i="4"/>
  <c r="D166" i="4"/>
  <c r="D165" i="4"/>
  <c r="D164" i="4"/>
  <c r="D163" i="4"/>
  <c r="D162" i="4"/>
  <c r="D161" i="4"/>
  <c r="D160" i="4"/>
  <c r="D159" i="4"/>
  <c r="D158" i="4"/>
  <c r="D157" i="4"/>
  <c r="D156" i="4"/>
  <c r="D155" i="4"/>
  <c r="D154" i="4"/>
  <c r="D153" i="4"/>
  <c r="D152" i="4"/>
  <c r="D151" i="4"/>
  <c r="D150" i="4"/>
  <c r="D149" i="4"/>
  <c r="D148" i="4"/>
  <c r="D147" i="4"/>
  <c r="D146" i="4"/>
  <c r="D145" i="4"/>
  <c r="D144" i="4"/>
  <c r="D143" i="4"/>
  <c r="D142" i="4"/>
  <c r="D139" i="4"/>
  <c r="D138" i="4"/>
  <c r="D137" i="4"/>
  <c r="D136" i="4"/>
  <c r="D135" i="4"/>
  <c r="D134" i="4"/>
  <c r="D133" i="4"/>
  <c r="D132" i="4"/>
  <c r="D131" i="4"/>
  <c r="D130" i="4"/>
  <c r="D129" i="4"/>
  <c r="D128" i="4"/>
  <c r="D127" i="4"/>
  <c r="D126" i="4"/>
  <c r="D125" i="4"/>
  <c r="D124" i="4"/>
  <c r="D123" i="4"/>
  <c r="D122" i="4"/>
  <c r="D121" i="4"/>
  <c r="D120" i="4"/>
  <c r="D119" i="4"/>
  <c r="D118" i="4"/>
  <c r="D117" i="4"/>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B3" i="1"/>
  <c r="C43" i="1"/>
  <c r="C35" i="1"/>
  <c r="C181" i="1"/>
  <c r="C172" i="1"/>
  <c r="C163" i="1"/>
  <c r="C155" i="1"/>
  <c r="C147" i="1"/>
  <c r="C138" i="1"/>
  <c r="C131" i="1"/>
  <c r="C113" i="1"/>
  <c r="C105" i="1"/>
  <c r="C99" i="1"/>
  <c r="C93" i="1"/>
  <c r="C82" i="1"/>
  <c r="C70" i="1"/>
  <c r="C62" i="1"/>
  <c r="C57" i="1"/>
  <c r="B165" i="4" l="1"/>
  <c r="B157" i="4"/>
  <c r="B149" i="4"/>
  <c r="B142" i="4"/>
  <c r="B126" i="4"/>
  <c r="B120" i="4"/>
  <c r="B103" i="4"/>
  <c r="B96" i="4"/>
  <c r="B65" i="4"/>
  <c r="B40" i="4"/>
  <c r="C3" i="1"/>
  <c r="B4" i="4" s="1"/>
  <c r="C26" i="1" l="1"/>
  <c r="B25" i="4" s="1"/>
  <c r="C12" i="1"/>
  <c r="B12" i="4" s="1"/>
  <c r="B76" i="4"/>
  <c r="B86" i="4"/>
  <c r="B134" i="4"/>
  <c r="B91" i="4"/>
  <c r="E91" i="4"/>
  <c r="B57" i="4"/>
  <c r="E58" i="4"/>
  <c r="B53" i="4"/>
  <c r="E53" i="4"/>
  <c r="B33" i="4"/>
  <c r="E33" i="4"/>
</calcChain>
</file>

<file path=xl/sharedStrings.xml><?xml version="1.0" encoding="utf-8"?>
<sst xmlns="http://schemas.openxmlformats.org/spreadsheetml/2006/main" count="391" uniqueCount="289">
  <si>
    <t>Possible</t>
  </si>
  <si>
    <r>
      <t xml:space="preserve">1. Implement a transition of care and transition-support process to ensure risks are communicated to staff and that residents and their families are:
          </t>
    </r>
    <r>
      <rPr>
        <sz val="11"/>
        <color theme="1"/>
        <rFont val="Lucida Sans"/>
        <family val="2"/>
      </rPr>
      <t>◊</t>
    </r>
    <r>
      <rPr>
        <sz val="11"/>
        <color theme="1"/>
        <rFont val="Calibri"/>
        <family val="2"/>
      </rPr>
      <t xml:space="preserve"> Oriented within the unit
          </t>
    </r>
    <r>
      <rPr>
        <sz val="11"/>
        <color theme="1"/>
        <rFont val="Lucida Sans"/>
        <family val="2"/>
      </rPr>
      <t>◊</t>
    </r>
    <r>
      <rPr>
        <sz val="11"/>
        <color theme="1"/>
        <rFont val="Calibri"/>
        <family val="2"/>
      </rPr>
      <t xml:space="preserve"> Familiar with assigned clinicians and provided information (unit pamphlet, Bill of Resident Rights, code of conduct, workplace violence prevention program brochure, and zero tolerance signage etc.) to assist with transition.</t>
    </r>
  </si>
  <si>
    <r>
      <t xml:space="preserve">Develop and implement a two-stage debriefing process post violent / aggressive event:
         </t>
    </r>
    <r>
      <rPr>
        <sz val="11"/>
        <color theme="1"/>
        <rFont val="Lucida Sans"/>
        <family val="2"/>
      </rPr>
      <t>◊</t>
    </r>
    <r>
      <rPr>
        <sz val="11"/>
        <color theme="1"/>
        <rFont val="Calibri"/>
        <family val="2"/>
      </rPr>
      <t xml:space="preserve"> Immediate post-incident – caregivers and resident
         </t>
    </r>
    <r>
      <rPr>
        <sz val="11"/>
        <color theme="1"/>
        <rFont val="Lucida Sans"/>
        <family val="2"/>
      </rPr>
      <t>◊</t>
    </r>
    <r>
      <rPr>
        <sz val="11"/>
        <color theme="1"/>
        <rFont val="Calibri"/>
        <family val="2"/>
      </rPr>
      <t xml:space="preserve"> Investigative – formal problem / root-cause analysis which includes asking staff about factors that could have prevented the assault
         </t>
    </r>
    <r>
      <rPr>
        <sz val="11"/>
        <color theme="1"/>
        <rFont val="Lucida Sans"/>
        <family val="2"/>
      </rPr>
      <t>◊</t>
    </r>
    <r>
      <rPr>
        <sz val="11"/>
        <color theme="1"/>
        <rFont val="Calibri"/>
        <family val="2"/>
      </rPr>
      <t xml:space="preserve"> Encourage staff self- reflection on their own behaviours and responses</t>
    </r>
  </si>
  <si>
    <t>1. Perform risk assessment to determine the need for a security presence in high risk units or when high risk residents are on the units.</t>
  </si>
  <si>
    <t>Élevé</t>
  </si>
  <si>
    <t>Moyen</t>
  </si>
  <si>
    <t>Faible</t>
  </si>
  <si>
    <t>Probabilité</t>
  </si>
  <si>
    <t>Catastrophique</t>
  </si>
  <si>
    <t>Critique</t>
  </si>
  <si>
    <t>Insignifiant</t>
  </si>
  <si>
    <t>Très probable</t>
  </si>
  <si>
    <t>Probable</t>
  </si>
  <si>
    <t>Peu probable</t>
  </si>
  <si>
    <t>Très peu probable</t>
  </si>
  <si>
    <t>Très faible</t>
  </si>
  <si>
    <t>Mineur</t>
  </si>
  <si>
    <t>Oui</t>
  </si>
  <si>
    <t>Non</t>
  </si>
  <si>
    <t>S/O</t>
  </si>
  <si>
    <t>Menace verbale en personne</t>
  </si>
  <si>
    <t>Menace verbale par téléphone</t>
  </si>
  <si>
    <t>Menace écrite</t>
  </si>
  <si>
    <t>Frappé</t>
  </si>
  <si>
    <t>Poussé</t>
  </si>
  <si>
    <t>Mordu / pincé</t>
  </si>
  <si>
    <t>Autre</t>
  </si>
  <si>
    <t>Environnement physique</t>
  </si>
  <si>
    <t>Terrain de stationnement</t>
  </si>
  <si>
    <t>Y a-t-il des lumières grillées ou un éclairage inadéquat dans le stationnement?</t>
  </si>
  <si>
    <t>Les stationnements sont-ils surveillés 24 heures sur 24, 7 jours sur 7?</t>
  </si>
  <si>
    <t>Les travailleurs se stationnent-ils dans le secteur pendant les quarts de soir et de nuit?</t>
  </si>
  <si>
    <t>Est-ce qu’ils se garent loin de l’immeuble?</t>
  </si>
  <si>
    <t>Y a-t-il eu des vols de véhicules sur le stationnement?</t>
  </si>
  <si>
    <t>Les travailleurs sont-ils formés aux procédures de sécurité à suivre pour quitter le véhicule ou y retourner?</t>
  </si>
  <si>
    <t>Votre stationnement est-il adjacent à des boisés, des ravins, etc. ou est-il utilisé comme sentier?</t>
  </si>
  <si>
    <t xml:space="preserve">Autre (veuillez préciser) : </t>
  </si>
  <si>
    <t>Extérieur du bâtiment</t>
  </si>
  <si>
    <t>L’installation est-elle située dans une zone où la criminalité est élevée?</t>
  </si>
  <si>
    <t>L’installation est-elle située près d’un magasin d’alcool, d’un bar, d’un dépanneur ou d’un terrain vague?</t>
  </si>
  <si>
    <t>L’apparence du chantier est-elle soignée?</t>
  </si>
  <si>
    <t>Y a-t-il des graffitis sur les murs ou d’autres parties de l’installation?</t>
  </si>
  <si>
    <t>Y a-t-il des signes de vandalisme?</t>
  </si>
  <si>
    <t>Les vitres brisées, les serrures de porte endommagées et les ampoules grillées sont-elles remplacées rapidement?</t>
  </si>
  <si>
    <t>Y a-t-il des buissons ou des arbustes où quelqu’un pourrait se cacher ou qui pourraient dissimuler des activités d’introduction par effraction?</t>
  </si>
  <si>
    <t>Y a-t-il des régions qui se sentent isolées?</t>
  </si>
  <si>
    <t>Y a-t-il des systèmes en place pour signaler les demandes d’aide?</t>
  </si>
  <si>
    <t>Y a-t-il quelqu’un assez proche pour entendre les appels à l’aide?</t>
  </si>
  <si>
    <t>Le personnel doit-il marcher à l’extérieur pour accéder à d’autres zones du bâtiment?</t>
  </si>
  <si>
    <t>Y a-t-il des objets ou des structures physiques qui obstruent votre vue?</t>
  </si>
  <si>
    <t>Sélectionnez la réponse</t>
  </si>
  <si>
    <t>Sélectionnez la gravité</t>
  </si>
  <si>
    <t>Commentaires supplémentaires</t>
  </si>
  <si>
    <t xml:space="preserve">Zone </t>
  </si>
  <si>
    <t>Intérieur du bâtiment</t>
  </si>
  <si>
    <t>L’éclairage est-il inadéquat ou grillé dans les zones générales du bâtiment?</t>
  </si>
  <si>
    <t>Y a-t-il des endroits à l’intérieur de l’immeuble où un agresseur pourrait se cacher?</t>
  </si>
  <si>
    <t>Y a-t-il des zones isolées à l’intérieur du bâtiment?</t>
  </si>
  <si>
    <t>Y a-t-il une signalisation claire pour l’orientation, les comportements attendus, l’accès restreint, les heures d’ouverture...?</t>
  </si>
  <si>
    <t>Y a-t-il des panneaux de sortie d’urgence adéquats?</t>
  </si>
  <si>
    <t>Existe-t-il un système pour alerter le personnel des intrus dans leur zone?</t>
  </si>
  <si>
    <t>Avez-vous créé une relation ou une procédure avec la police locale?</t>
  </si>
  <si>
    <t xml:space="preserve">Autre (veuillez préciser) :  </t>
  </si>
  <si>
    <t>Contrôle d’accès</t>
  </si>
  <si>
    <t>Existe-t-il un système de contrôle d’accès (clés/cartes/codes)?</t>
  </si>
  <si>
    <t>Les clés/cartes d’accès sont-elles remplacées ou annulées en cas de perte/vol/disparition?</t>
  </si>
  <si>
    <t>Y a-t-il eu une personne non autorisée présente dans une zone résidentielle ou restreinte?</t>
  </si>
  <si>
    <t>Les codes d’accès aux serrures des portes et portails sont-ils connus de personnes autres que le personnel?</t>
  </si>
  <si>
    <t>Les bureaux sont-ils conçus et/ou aménagés de manière à ce que les espaces publics et privés se distinguent facilement?</t>
  </si>
  <si>
    <t>Cages d’escalier et ascenseurs</t>
  </si>
  <si>
    <t>Les cages d’escalier et les issues sont-elles clairement indiquées, bien éclairées et contrôlées par des portes verrouillées munies de barres antipanique pour permettre la sortie en cas d’urgence?</t>
  </si>
  <si>
    <t>Les portes de sortie identifient-elles l’endroit où elles sortent?</t>
  </si>
  <si>
    <t>Y a-t-il des endroits au bas des cages d’escalier où quelqu’un pourrait se cacher?</t>
  </si>
  <si>
    <t>Peut-on éteindre les lumières dans la cage d’escalier?</t>
  </si>
  <si>
    <t>Y a-t-il plus d’une voie de sortie?</t>
  </si>
  <si>
    <t>Les voies de sortie limitent-elles la capacité d’échapper à un attaquant?</t>
  </si>
  <si>
    <t>Les portes des cages d’escalier se verrouillent-elles derrière les personnes pendant ou après les heures normales d’ouverture?</t>
  </si>
  <si>
    <t>Y a-t-il des miroirs stratégiquement placés pour que le personnel puisse voir qui est dans l’ascenseur avant d’entrer?</t>
  </si>
  <si>
    <t>Y a-t-il un téléphone d’urgence ou un bouton d’appel d’urgence dans chaque ascenseur?</t>
  </si>
  <si>
    <t>Est-il testé régulièrement pour s’assurer qu’il est en bon état de fonctionnement?</t>
  </si>
  <si>
    <t>Les travailleurs savent-ils quoi faire s’ils sont coincés dans un ascenseur par un résident agressif?</t>
  </si>
  <si>
    <t>Existe-t-il une procédure d’intervention en cas d’urgence dans un ascenseur?</t>
  </si>
  <si>
    <t>Couloirs/Entreposage/Espaces communs</t>
  </si>
  <si>
    <t>Y a-t-il des endroits, comme des portes en retrait, des espaces de rangement non verrouillés où quelqu’un pourrait se cacher à l’abri des regards des autres?</t>
  </si>
  <si>
    <t>L’accès aux aires de travail des employés est-il contrôlé? (Portes verrouillées, avertisseurs, accès par carte...)</t>
  </si>
  <si>
    <t>Existe-t-il des barrières pour empêcher les entrées/sorties rapides?</t>
  </si>
  <si>
    <t>Toilettes du personnel</t>
  </si>
  <si>
    <t>Y a-t-il des toilettes séparées pour le personnel?</t>
  </si>
  <si>
    <t>Les toilettes du personnel sont-elles contrôlées par des portes verrouillées?</t>
  </si>
  <si>
    <t>L’accès du public aux toilettes est-il contrôlé?</t>
  </si>
  <si>
    <t>Peut-on éteindre les lumières dans les toilettes?</t>
  </si>
  <si>
    <t>Les toilettes sont-elles vérifiées régulièrement pour déceler la présence de personnel non autorisé?</t>
  </si>
  <si>
    <t>Cadres et pratiques de travail propres à certains départment ou à certaines unités</t>
  </si>
  <si>
    <t>Réception, station de travail interdisciplinaire, salle d'attente</t>
  </si>
  <si>
    <t>L’aire de réception est-elle clairement indiquée?</t>
  </si>
  <si>
    <t>Existe-t-il une barrière naturelle, comme un bureau d’accueil profond qui sépare le personnel des résidents, des parents et du public?</t>
  </si>
  <si>
    <t>L’aménagement de l’aire d’accueil permet-il au personnel d’accueillir les personnes qui arrivent et de s’assurer qu’elles sont dirigées en conséquence?</t>
  </si>
  <si>
    <t>L’aire d’accueil est-elle dotée de personnel en tout temps?</t>
  </si>
  <si>
    <t>Existe-t-il un plan pour demander de l’aide? (Bouton de panique, mots codés)</t>
  </si>
  <si>
    <t>La réceptionniste travaille-t-elle parfois seule?</t>
  </si>
  <si>
    <t>Y a-t-il des objets, des outils ou de l’équipement dans cette zone qui pourraient servir d’armes?</t>
  </si>
  <si>
    <t>Y a-t-il un système d’alarme?</t>
  </si>
  <si>
    <t>L’aménagement de l’aire d’accueil permet-il d’observer facilement les résidents?</t>
  </si>
  <si>
    <t>Y a-t-il des endroits hors de la vue du personnel où quelqu’un pourrait se cacher délibérément?</t>
  </si>
  <si>
    <t>L’accès à ces zones est-il contrôlé par des portes verrouillées?</t>
  </si>
  <si>
    <t>Sont-ils situés dans une zone relativement ouverte qui préserve encore la vie privée et la confidentialité?</t>
  </si>
  <si>
    <t>L’aménagement de ces zones et du mobilier permet-il aux travailleurs de sortir s’ils sont menacés?</t>
  </si>
  <si>
    <t>Le mobilier et les comptoirs sont-ils aménagés de manière à permettre la visibilité et à protéger le personnel?</t>
  </si>
  <si>
    <t>Existe-t-il une sortie de secours en cas d’urgence?</t>
  </si>
  <si>
    <t>Ces zones ont-elles un système d’alarme?</t>
  </si>
  <si>
    <t>Les portes ont-elles une fenêtre?</t>
  </si>
  <si>
    <t>Les travailleurs travaillent-ils parfois seuls dans ces domaines?</t>
  </si>
  <si>
    <t>Les travailleurs connaissent-ils les procédures d’alerte d’urgence appropriées?</t>
  </si>
  <si>
    <t>Travailler avec des objets de valeur (argent comptant, drogues, seringues/aiguilles, équipement coûteux, armes potentielles)</t>
  </si>
  <si>
    <t>Les travailleurs manipulent-ils des objets de valeur dans des endroits ouverts au public?</t>
  </si>
  <si>
    <t>Les travailleurs transportent-ils des objets dans des zones éloignées ou isolées?</t>
  </si>
  <si>
    <t>Les outils et l’équipement (p. ex., objets tranchants) sont-ils verrouillés lorsqu’ils ne sont pas utilisés?</t>
  </si>
  <si>
    <t>Tout le monde peut-il saisir des objets de valeur?</t>
  </si>
  <si>
    <t>Travailler seul/dans des endroits isolés/dans des bureaux individuels</t>
  </si>
  <si>
    <t>Les collègues sont-ils accessibles en cas d’urgence?</t>
  </si>
  <si>
    <t>Le personnel travaille-t-il seul avec les résidents?</t>
  </si>
  <si>
    <t>Y a-t-il des antécédents de personnes non autorisées trouvées dans des endroits non autorisés ou éloignés?</t>
  </si>
  <si>
    <t>Les travailleurs peuvent-ils être vus/surveillés?</t>
  </si>
  <si>
    <t>Travailler dans des endroits distincts des installations surveillées sur le plan de la sécurité — p. ex., excursions sur le terrain et sorties d’une journée avec les résidents.</t>
  </si>
  <si>
    <t>Les plans de voyage détaillés sont-ils communiqués?</t>
  </si>
  <si>
    <t>Le personnel est-il formé à la gestion des comportements réceptifs?</t>
  </si>
  <si>
    <t>Le personnel est-il formé aux méthodes d’autodéfense et de désescalade?</t>
  </si>
  <si>
    <t>Existe-t-il une communication concernant les déclencheurs ou les changements des comportements réactifs des résidents?</t>
  </si>
  <si>
    <t>Y a-t-il un processus d’enregistrement (p. ex. arrivée à destination/départ de destination communiqué)?</t>
  </si>
  <si>
    <t>Des mesures d’intervention d’urgence sont-elles en place?</t>
  </si>
  <si>
    <t>Système d’intervention d’urgence et de sécurité</t>
  </si>
  <si>
    <t>Existe-t-il un panneau de commande d’alarme et d’éclairage ou un autre système ou processus pour alerter les collègues d’un incident violent et de son emplacement?</t>
  </si>
  <si>
    <t>Le système ou le processus est-il surveillé?</t>
  </si>
  <si>
    <t>Le personnel dispose-t-il d’alarmes personnelles/de boutons de panique ou d’autres systèmes/processus (p. ex., systèmes d’appel) pour alerter ses collègues que leur sécurité personnelle est en danger?</t>
  </si>
  <si>
    <t>Quelqu’un est chargé de recevoir les alertes?</t>
  </si>
  <si>
    <t>Des détecteurs de mouvement ont-ils été installés à toutes les entrées et sorties?</t>
  </si>
  <si>
    <t>Existe-t-il un système de jumelage (c.-à-d. quelqu’un pour vous accompagner dans une situation potentiellement dangereuse, par exemple en vous rendant à votre voiture la nuit)?</t>
  </si>
  <si>
    <t>Avez-vous testé votre système ou processus d’intervention d’urgence récemment?</t>
  </si>
  <si>
    <t>Existe-t-il des systèmes d’alarme électroniques avec alarmes visuelles ou sonores?</t>
  </si>
  <si>
    <t>Les systèmes identifient-ils l’emplacement de la pièce ou du travailleur au moyen d’une alarme sonore et/ou d’un indicateur lumineux de mesure tout aussi efficace?</t>
  </si>
  <si>
    <t>Dispose-t-on d’un personnel suffisant pour fournir une assistance rapide?</t>
  </si>
  <si>
    <t>La télévision en circuit fermé est-elle utilisée pour surveiller les zones à haut risque, à l’intérieur et à l’extérieur du bâtiment?</t>
  </si>
  <si>
    <t>Existe-t-il des téléphones cellulaires, des bips, des radios CB, des alarmes portatives ou des dispositifs antibruit?</t>
  </si>
  <si>
    <t>Y a-t-il un numéro de téléphone à composer en cas d’urgence et est-il affiché sur tous les téléphones?</t>
  </si>
  <si>
    <t>L’équipement de sécurité est-il examiné et entretenu régulièrement pour s’assurer de son efficacité?</t>
  </si>
  <si>
    <t>Les téléphones d’urgence sont-ils accessibles et en état de marche dans toutes les zones?</t>
  </si>
  <si>
    <t>Employés ou autres personnes exerçant des fonctions de sécurité ou d’intervention en cas d’urgence</t>
  </si>
  <si>
    <t>Le personnel est-il formé pour faire face à des situations de violence?</t>
  </si>
  <si>
    <t>Existe-t-il un système en place pour mesurer l’intervention opportune et efficace au Code blanc et aux autres protocoles d’urgence?</t>
  </si>
  <si>
    <t>Le personnel est-il disponible pour répondre aux besoins en matière de prévention de la violence et/ou d’intervention?</t>
  </si>
  <si>
    <t xml:space="preserve">Est-il possible d’obtenir du personnel supplémentaire en cas d’urgence et sera-t-il en mesure d’intervenir rapidement? </t>
  </si>
  <si>
    <t>Le personnel est-il formé aux procédures de désescalade?</t>
  </si>
  <si>
    <t>Harcèlement/intimidation en milieu de travail</t>
  </si>
  <si>
    <t>Existe-t-il une politique sur le harcèlement et l’intimidation?</t>
  </si>
  <si>
    <t>Existe-t-il un code de pratique en matière de harcèlement?</t>
  </si>
  <si>
    <t>Les employés sont-ils encouragés à signaler les cas de harcèlement ou d’intimidation?</t>
  </si>
  <si>
    <t>Existe-t-il un mécanisme pour signaler les cas de harcèlement ou d’intimidation en milieu de travail?</t>
  </si>
  <si>
    <t>Les taux d’absentéisme et de maladie sont-ils élevés?</t>
  </si>
  <si>
    <t>Des agressions verbales et/ou physiques répétées de la part de collègues de travail ont-elles été signalées?</t>
  </si>
  <si>
    <t>Existe-t-il un code de conduite?</t>
  </si>
  <si>
    <t>Violence familiale</t>
  </si>
  <si>
    <t>La violence familiale est-elle perçue comme un problème personnel et non professionnel?</t>
  </si>
  <si>
    <t>Les gestionnaires/superviseurs savent-ils comment aider les victimes de violence familiale?</t>
  </si>
  <si>
    <t>Les gestionnaires et les superviseurs savent-ils quoi faire lorsqu’ils prennent conscience de la violence familiale?</t>
  </si>
  <si>
    <t>Avez-vous mis en place une procédure d’intervention d’urgence?</t>
  </si>
  <si>
    <t>Avez-vous un programme en place pour soutenir une victime de violence?</t>
  </si>
  <si>
    <t>Soins directs aux résidents</t>
  </si>
  <si>
    <t>Évaluation du risque posé par les résidents et communication</t>
  </si>
  <si>
    <t>Est-ce que tout le personnel est formé pour reconnaître les changements chez les résidents qui peuvent entraîner des comportements réactifs?</t>
  </si>
  <si>
    <t>Existe-t-il des moyens de communiquer, en dehors des changements de quart de travail, pour informer tous les employés des changements dans le bien-être des résidents?</t>
  </si>
  <si>
    <t>Existe-t-il des renseignements sur les antécédents d’un nouveau résident fournis à la maison de soins infirmiers au moment de son admission?</t>
  </si>
  <si>
    <t>Existe-t-il un processus pour documenter tous les comportements observés?</t>
  </si>
  <si>
    <t>Avez-vous mis en place un protocole d’évaluation des résidents?</t>
  </si>
  <si>
    <t>L’environnement est-il propice à ce que le personnel s’occupe en toute sécurité des pensionnaires (meubles disposés de façon à prévenir le piégeage, articles pouvant servir d’armes)?</t>
  </si>
  <si>
    <t>Stratégies de soins aux résidents</t>
  </si>
  <si>
    <t>L’intimité et la tranquillité sont-elles suffisantes pour empêcher les activités centrées sur un client d’agiter les autres?</t>
  </si>
  <si>
    <t>Le personnel est-il tenu responsable lorsqu’il n’utilise pas une approche des soins axée sur les résidents?</t>
  </si>
  <si>
    <t>La formation du personnel correspond-elle aux besoins des résidents (c.-à-d. approche en matière de démence, approche des soins en cas de traumatisme crânien)?</t>
  </si>
  <si>
    <t>Le niveau du personnel est-il approprié pour répondre aux besoins et aux défis des résidents en matière de soins?</t>
  </si>
  <si>
    <t>L’information reçue dans le cadre du processus d’évaluation est-elle adéquate?</t>
  </si>
  <si>
    <t>Y a-t-il une approche d’équipe pour trouver des solutions afin de répondre aux besoins non satisfaits du résident?</t>
  </si>
  <si>
    <t>Existe-t-il des pratiques de soins inappropriées pour les résidents à risque de comportements responsables (tels que les contraintes chimiques ou physiques)?</t>
  </si>
  <si>
    <t>Dotation en personnel/soutien du personnel</t>
  </si>
  <si>
    <t>L’ensemble des compétences et des habiletés de dotation en personnel sont-elles appropriées?</t>
  </si>
  <si>
    <t>Le personnel possède-t-il les connaissances et les outils nécessaires pour traiter avec les résidents agressifs et réceptifs?</t>
  </si>
  <si>
    <t>Réévaluez-vous périodiquement une aile/unité pour déterminer le niveau de risque de la population résidente prédominante?</t>
  </si>
  <si>
    <t>Avez-vous mis en place des protocoles de débreffage après un événement violent ou agressif pour les soignants et les résidents/familles?</t>
  </si>
  <si>
    <t>Encouragez-vous l’autoréflexion du personnel sur ses propres comportements et réactions?</t>
  </si>
  <si>
    <t>Encouragez-vous le personnel à trouver des moyens d’éviter qu’un événement semblable ne se reproduise?</t>
  </si>
  <si>
    <t>Existe-t-il un processus permettant au personnel de première ligne d’obtenir de l’aide pour les soins aux résidents au besoin?</t>
  </si>
  <si>
    <t>Sécurité/mesures de sécurité</t>
  </si>
  <si>
    <t>A-t-on procédé à une évaluation des risques pour déterminer s’il est nécessaire d’améliorer la sécurité?</t>
  </si>
  <si>
    <t>Le personnel est-il formé à tous les mécanismes d’intervention d’urgence?</t>
  </si>
  <si>
    <t>Les membres de l’équipe responsables de la sécurité comprennent-ils leurs rôles et responsabilités?</t>
  </si>
  <si>
    <t>1. Envisager l’installation d’une clôture le long de la propriété et surtout autour d’un terrain de stationnement adjacent à un ravin, à une espace boisée ou à tout autre espace où on pourrait se cacher.</t>
  </si>
  <si>
    <t>1. Assurer un éclairage adéquat dans les terrains de stationnement en toute saison et même pendant les heures de fermeture.
2. Établir un processus d’inspection et d’entretien préventif de l’éclairage des terrains de stationnement.
3. S’assurer que l’ensemble du terrain de stationnement reste visible en enlevant les murs, les arbres et les arbustes qui peuvent cacher les auteurs d’infractions. 
4. Désigner une aire sécurisée près de l’établissement où peuvent se stationner les travailleurs, surtout ceux qui travaillent la nuit.</t>
  </si>
  <si>
    <t xml:space="preserve">1. Indiquer clairement l’emplacement des postes d’appel d’urgence.
2. Veiller à adopter un mécanisme de signalement d’activités inhabituelles ou de personnes suspectes et à y familiariser le personnel.
3. Surveiller les terrains de stationnement à l’aide de vidéosurveillance, d’agents de sécurité ou de patrouilles de sécurité effectuées par des agents ou des employés désignés
4. Assurez-vous que les caméras de vidéosurveillance surveillent les stations de tirage et que la sécurité et le standard téléphonique sont immédiatement avertis d'une alarme sur leur dispositif de communication
5. Envisager un programme de raccompagnement (par ex. système de jumelage ou escorte de sécurité).
</t>
  </si>
  <si>
    <t>Installer de la signalisation claire indiquant ce qui suit :
              ◊ Comportement attendu des clients
              ◊ Aires à accès restreint
              ◊ Emplacement et numéro du téléphone d’urgence
              ◊ Vidéosurveillance ou surveillance de la sécurité
              ◊ Heures d’opération et de visite
              ◊ Conseils de sécurité - par exemple, «Verrouillez votre véhicule et emportez vos objets de valeur».</t>
  </si>
  <si>
    <t>1. Assurer le bon entretien de l’extérieur de l’établissement (par ex. aménagement paysager, entretien de la propriété et inspections régulières).
2. S’assurer que le terrain de l’établissement est bien éclairé, et ce, en toute saison et même pendant les heures de fermeture.
3. Établir un processus d’inspection et d’entretien préventif de l’éclairage du terrain.
4. S’assurer que les fenêtres situées au niveau du sol restent verrouillées ou qu’elles ne s’ouvrent pas.
5. S’assurer que les éléments paysagers et les murs n’obstruent pas les lignes de visibilité ou permettent aux auteurs d’infractions de se cacher:
           ◊ Limiter le nombre d’arbustes sur le terrain de l’établissement, surtout près des entrées et des sorties
           ◊ Effectuer les travaux paysagers et de jardinage de manière à assurer des lignes de visibilités ouvertes
6. S’assurer que les installations pour les déchets, les bâtiments ne faisant pas partie de l’établissement principal, et les équipements importants se situent tous dans un espace ouvert et visible</t>
  </si>
  <si>
    <t>1. Indiquer clairement l’emplacement des entrées et des sorties
2. Installer de la signalisation claire et efficace indiquant ce qui suit::
          ◊ Actions interdites sur la propriété (par ex. entrée non autorisée, utilisation d’armes à feu)
          ◊ Comportements attendus des clients (par ex. tolérance zéro pour la violence);
          ◊ Accès restreint;
          ◊ Emplacement du téléphone et numéro d’urgence
          ◊ Vidéosurveillance ou système de surveillance de la sécurité
          ◊ Heures d’opération et de visite</t>
  </si>
  <si>
    <t>1. Organiser des patrouilles de sécurité régulières effectuées par des agents ou des employés désignés
2. Adopter des mesures de sécurité correspondantes aux risques:
         ◊ Installer des caméras aux entrées à risque élevé et à celles empruntées hors des heures normales
         ◊ Installer des téléphones ou des boutons d’alarme dans les aires à risque élevé
         ◊ Évaluer le besoin de téléphones ou de boutons d’alarme supplémentaires en fonction du risque
         ◊ Évaluer le besoin d’éléments de sécurité
3. Informer le personnel des procédures d’aide d’urgence et des entrées gardées</t>
  </si>
  <si>
    <t xml:space="preserve">1. Assurer une ligne de vue claire d’un bout à l’autre des corridors.
2. Pour les zones encastrées ou cachées, installer des miroirs et des coins à angle droit et utiliser des matériaux transparents
3. S’assurer que les escaliers, les portes encastrées et les ascenseurs, entre autres, ne peuvent pas servir de cachette
4. Garder verrouillés les entrepôts et les pièces non occupées tout en s’assurant que le dispositif de verrouillage prévient l’enfermement accidentel
5. Établir l’emplacement des pièces sécurisées et les procédures opérationnelles connexes.
6. Installer des barres de panique sur toutes les portes de sortie de secours.
7. S’assurer que des employés formés sont consacrés à la vidéosurveillance (TVCF) et qu’il existe des protocoles qui traitent de l’accès et visionnement en temps opportun des bandes vidéo après un incident ainsi que de la conservation, de la divulgation et de l’élimination de celles-ci.
</t>
  </si>
  <si>
    <t xml:space="preserve">1. S’assurer que l’ensemble de l’établissement est bien éclairé et qu’il est conforme aux normes nationales et aux codes du bâtiment régionaux.
2. Assurer un bon éclairage sur tous les quarts de travail et surtout dans les aires communes du personnel.
3.Établir un processus d’inspection et d’entretien préventif de l’éclairage dans l’ensemble de l’établissement.
</t>
  </si>
  <si>
    <r>
      <t xml:space="preserve">1. Afficher des plans d’étage indiquant les sorties, les escaliers, les ascenseurs et les aires restreintes.
2. Installer de la signalisation claire et en évaluer l’efficacité selon les critères suivants :
         ◊ Tous les aires et départements de l’établissement sont bien indiqués
         ◊ Toutes les voies de sortie sont bien indiquées
         ◊ De la signalisation d’orientation claire est installée au bénéfice des résidents et des visiteurs (des bénévoles peuvent aider).
         ◊ Présence des informations suivantes:
                     </t>
    </r>
    <r>
      <rPr>
        <sz val="10"/>
        <color theme="1"/>
        <rFont val="Calibri"/>
        <family val="2"/>
      </rPr>
      <t>→ Actions interdites sur la propriété (par ex. entrée non autorisée, utilisation d’armes à feu).
                            → Normes comportementales (par ex. tolérance zéro pour la violence)
                            → Accès restreint;
                            → Emplacement et numéro du téléphone d’urgence;
                            → Vidéosurveillance ou système de surveillance de la sécurité
                            → Heures d’opération et de visite</t>
    </r>
  </si>
  <si>
    <t>1. Organiser des patrouilles de sécurité régulières.
2. Adopter des mesures de sécurité correspondant aux risques :
           ◊ Évaluer le besoin de surveillance (agents de sécurité ou employés désignés) dans les aires à risque élevé
           ◊ nstaller des caméras, des téléphones ou des boutons d’alarmes dans les aires à risque élevé
           ◊ Évaluer le besoin de téléphones d’urgence ou de boutons d’alarme supplémentaires en fonction du risque
           ◊ S’assurer que le personnel de sécurité est formé et équipé pour intervenir pour protéger les résidents et le personnel
3. S’assurer que le personnel connaît :
           ◊ les portes de sorties de secours équipées d’une alarme qui sonne à l’ouverture
           ◊ les procédures d’aide d’urgence
           ◊ les aires surveillées par le personnel de sécurité
           ◊ es rôles et responsabilités en matière de sécurité
4. Élaborer et mettre à l’essai un plan de sécurité en milieu de travail. Exemples d’éléments du plan : verrouillage des portes, installation d’alarmes ou de boutons d’alarmes, accommodement, entrées destinées au personnel travaillant hors des heures normales, politiques et procédures relatives au confinement et au verrouillage.</t>
  </si>
  <si>
    <t>1. Pour l’établissement et les unités, mettre en œuvre des contrôles d’accès cohérents et correspondant au risque. Par exemple : codes d’accès pour les portes, verrouillage des portes hors des heures normales.
2. Appliquer et surveiller le port de badges d’identité par le personnel, dont les employés étudiants.
3. Enregistrer l’émission de cartes d’accès et de clés et vérifier régulièrement leur nombre. Désactiver immédiatement celles qui ne sont plus nécessaires ou qui sont signalées comme perdues ou volées.
4. Assurer l’établissement de protocoles d’accès relatifs aux entrepreneurs. Par exemple : présentation d’une preuve d’identité et signature d’un accord soulignant, entre autres, les termes d’utilisation des clés ou des cartes et où les retourner
5. Contrôler l’accès aux zones de travail à l’aide de réceptionnistes.
6. Limiter l’accès à l’établissement hors des heures normales.
7. Lors des rénovations, concevoir les espaces public et privé de manière à les rendre faciles à différencier.
8. S’assurer d’établir un plan de secours en cas d’urgence ou de panne de courant.
9. Remplacer ou désactiver les cartes et les codes d’accès perdus ou volés ainsi que ceux appartenant aux employés ayant quitté l’organisation.
10. Mettre en œuvre et surveiller l’enregistrement des visiteurs ou le port de badges de visiteurs.</t>
  </si>
  <si>
    <r>
      <t xml:space="preserve">1. Inspecter régulièrement tous les escaliers pour s’assurer qu’ils sont propices à faciliter l’évacuation du personnel face à un agresseur :
          </t>
    </r>
    <r>
      <rPr>
        <sz val="11"/>
        <color theme="1"/>
        <rFont val="Lucida Sans"/>
        <family val="2"/>
      </rPr>
      <t>◊</t>
    </r>
    <r>
      <rPr>
        <sz val="11"/>
        <color theme="1"/>
        <rFont val="Calibri"/>
        <family val="2"/>
      </rPr>
      <t xml:space="preserve"> Indiquer clairement les voies de sorties
          </t>
    </r>
    <r>
      <rPr>
        <sz val="11"/>
        <color theme="1"/>
        <rFont val="Lucida Sans"/>
        <family val="2"/>
      </rPr>
      <t xml:space="preserve">◊ </t>
    </r>
    <r>
      <rPr>
        <sz val="11"/>
        <color theme="1"/>
        <rFont val="Calibri"/>
        <family val="2"/>
      </rPr>
      <t xml:space="preserve">S’assurer que les portes de sortie se ferment de l’intérieur, c.-à-d. qu’il faut une carte ou un code d’accès pour les ouvrir de l’extérieur
           </t>
    </r>
    <r>
      <rPr>
        <sz val="11"/>
        <color theme="1"/>
        <rFont val="Lucida Sans"/>
        <family val="2"/>
      </rPr>
      <t>◊</t>
    </r>
    <r>
      <rPr>
        <sz val="11"/>
        <color theme="1"/>
        <rFont val="Calibri"/>
        <family val="2"/>
      </rPr>
      <t xml:space="preserve"> S’assurer que les portes de sortie des cages d’escalier sont dotées de barres de panique pour faciliter l’évacuation
          </t>
    </r>
    <r>
      <rPr>
        <sz val="11"/>
        <color theme="1"/>
        <rFont val="Lucida Sans"/>
        <family val="2"/>
      </rPr>
      <t>◊</t>
    </r>
    <r>
      <rPr>
        <sz val="11"/>
        <color theme="1"/>
        <rFont val="Calibri"/>
        <family val="2"/>
      </rPr>
      <t xml:space="preserve"> S’assurer que les entrées et les sorties des escaliers sont sécurisées en fonction du risque. Par exemple, il ne faut pas empêcher l’accès des personnes autorisées
          </t>
    </r>
    <r>
      <rPr>
        <sz val="11"/>
        <color theme="1"/>
        <rFont val="Lucida Sans"/>
        <family val="2"/>
      </rPr>
      <t>◊</t>
    </r>
    <r>
      <rPr>
        <sz val="11"/>
        <color theme="1"/>
        <rFont val="Calibri"/>
        <family val="2"/>
      </rPr>
      <t xml:space="preserve"> S’assurer que toutes les portes d’escalier ont des fenêtres
          </t>
    </r>
    <r>
      <rPr>
        <sz val="11"/>
        <color theme="1"/>
        <rFont val="Lucida Sans"/>
        <family val="2"/>
      </rPr>
      <t>◊</t>
    </r>
    <r>
      <rPr>
        <sz val="11"/>
        <color theme="1"/>
        <rFont val="Calibri"/>
        <family val="2"/>
      </rPr>
      <t xml:space="preserve"> Inspecter régulièrement l’éclairage des escaliers et des ascenseurs
          </t>
    </r>
    <r>
      <rPr>
        <sz val="11"/>
        <color theme="1"/>
        <rFont val="Lucida Sans"/>
        <family val="2"/>
      </rPr>
      <t>◊</t>
    </r>
    <r>
      <rPr>
        <sz val="11"/>
        <color theme="1"/>
        <rFont val="Calibri"/>
        <family val="2"/>
      </rPr>
      <t xml:space="preserve"> Vérifier que les lumières des cages d’escalier ne peuvent pas être éteintes et prévoir un éclairage de secours en cas de panne de courant. Tous les dispositifs dépendants de l’alimentation électrique doivent être dotés d’un système d’alimentation d’urgence.
          </t>
    </r>
    <r>
      <rPr>
        <sz val="11"/>
        <color theme="1"/>
        <rFont val="Lucida Sans"/>
        <family val="2"/>
      </rPr>
      <t>◊</t>
    </r>
    <r>
      <rPr>
        <sz val="11"/>
        <color theme="1"/>
        <rFont val="Calibri"/>
        <family val="2"/>
      </rPr>
      <t xml:space="preserve"> S’assurer que les dispositifs de sécurité personnelle peuvent accéder au réseau sans fil dans les cages d’escalier et les aires réservées au personnel (couverture complète).</t>
    </r>
  </si>
  <si>
    <r>
      <t xml:space="preserve">1. Inspecter régulièrement tous les escaliers pour s’assurer qu’ils sont propices à faciliter l’évacuation du personnel face à un agresseur:
          </t>
    </r>
    <r>
      <rPr>
        <sz val="11"/>
        <color theme="1"/>
        <rFont val="Lucida Sans"/>
        <family val="2"/>
      </rPr>
      <t>◊</t>
    </r>
    <r>
      <rPr>
        <sz val="11"/>
        <color theme="1"/>
        <rFont val="Calibri"/>
        <family val="2"/>
      </rPr>
      <t xml:space="preserve"> Vérifier le bon fonctionnement des boutons d’alarme et des téléphones d’urgence
          </t>
    </r>
    <r>
      <rPr>
        <sz val="11"/>
        <color theme="1"/>
        <rFont val="Lucida Sans"/>
        <family val="2"/>
      </rPr>
      <t>◊</t>
    </r>
    <r>
      <rPr>
        <sz val="11"/>
        <color theme="1"/>
        <rFont val="Calibri"/>
        <family val="2"/>
      </rPr>
      <t xml:space="preserve"> Installer un système d’alarme ou des téléphones d’urgence dans les ascenseurs et en vérifier régulièrement le bon fonctionnement
          </t>
    </r>
    <r>
      <rPr>
        <sz val="11"/>
        <color theme="1"/>
        <rFont val="Lucida Sans"/>
        <family val="2"/>
      </rPr>
      <t>◊</t>
    </r>
    <r>
      <rPr>
        <sz val="11"/>
        <color theme="1"/>
        <rFont val="Calibri"/>
        <family val="2"/>
      </rPr>
      <t xml:space="preserve"> Envisager l’installation de caméras de surveillance dans les aires à risque élevé
2. Informer le personnel des procédures d’aide d’urgence et lui indiquer les portes équipées d’une alarme qui sonne à l’ouverture.</t>
    </r>
  </si>
  <si>
    <r>
      <t xml:space="preserve">1. Assurer un éclairage et une visibilité adéquats
2. Installer des miroirs convexes pour réduire les angles morts
3. Évaluer l’accès, l’utilisation et la taille des entrepôts :
          </t>
    </r>
    <r>
      <rPr>
        <sz val="11"/>
        <color theme="1"/>
        <rFont val="Lucida Sans"/>
        <family val="2"/>
      </rPr>
      <t>◊</t>
    </r>
    <r>
      <rPr>
        <sz val="11"/>
        <color theme="1"/>
        <rFont val="Calibri"/>
        <family val="2"/>
      </rPr>
      <t xml:space="preserve"> Contrôler l’accès aux entrepôts
          </t>
    </r>
    <r>
      <rPr>
        <sz val="11"/>
        <color theme="1"/>
        <rFont val="Lucida Sans"/>
        <family val="2"/>
      </rPr>
      <t>◊</t>
    </r>
    <r>
      <rPr>
        <sz val="11"/>
        <color theme="1"/>
        <rFont val="Calibri"/>
        <family val="2"/>
      </rPr>
      <t xml:space="preserve"> Minimiser l’encombrement, par exemple en installant des étagères pour bien entreposer des équipements et d’autres ressources
         </t>
    </r>
    <r>
      <rPr>
        <sz val="11"/>
        <color theme="1"/>
        <rFont val="Lucida Sans"/>
        <family val="2"/>
      </rPr>
      <t>◊</t>
    </r>
    <r>
      <rPr>
        <sz val="11"/>
        <color theme="1"/>
        <rFont val="Calibri"/>
        <family val="2"/>
      </rPr>
      <t xml:space="preserve"> Envisager des solutions de rangement pour les affaires personnelles des résidents, par exemple des armoires verrouillées ou un casier situé dans la chambre du résident</t>
    </r>
  </si>
  <si>
    <r>
      <t xml:space="preserve">1. S’assurer de ce qui suit :
         </t>
    </r>
    <r>
      <rPr>
        <sz val="11"/>
        <color theme="1"/>
        <rFont val="Lucida Sans"/>
        <family val="2"/>
      </rPr>
      <t>◊</t>
    </r>
    <r>
      <rPr>
        <sz val="11"/>
        <color theme="1"/>
        <rFont val="Calibri"/>
        <family val="2"/>
      </rPr>
      <t xml:space="preserve"> Les salles de toilette publiques sont séparées de celles du personnel et ces dernières sont dotées de portes verrouillées et accessibles idéalement par des cartes d’accès. Si un code d’accès est en usage, il faut le changer régulièrement.
         </t>
    </r>
    <r>
      <rPr>
        <sz val="11"/>
        <color theme="1"/>
        <rFont val="Lucida Sans"/>
        <family val="2"/>
      </rPr>
      <t>◊</t>
    </r>
    <r>
      <rPr>
        <sz val="11"/>
        <color theme="1"/>
        <rFont val="Calibri"/>
        <family val="2"/>
      </rPr>
      <t xml:space="preserve"> De la signalisation indiquant l’accès restreint (« Employés seulement ») est installée dans toutes les salles de toilette du personnel.
         </t>
    </r>
    <r>
      <rPr>
        <sz val="11"/>
        <color theme="1"/>
        <rFont val="Lucida Sans"/>
        <family val="2"/>
      </rPr>
      <t>◊</t>
    </r>
    <r>
      <rPr>
        <sz val="11"/>
        <color theme="1"/>
        <rFont val="Calibri"/>
        <family val="2"/>
      </rPr>
      <t xml:space="preserve"> Les salles de toilette sont éclairées en tout temps.</t>
    </r>
  </si>
  <si>
    <r>
      <t xml:space="preserve">1. S’assurer de ce qui suit :
         </t>
    </r>
    <r>
      <rPr>
        <sz val="11"/>
        <color theme="1"/>
        <rFont val="Lucida Sans"/>
        <family val="2"/>
      </rPr>
      <t>◊</t>
    </r>
    <r>
      <rPr>
        <sz val="11"/>
        <color theme="1"/>
        <rFont val="Calibri"/>
        <family val="2"/>
      </rPr>
      <t xml:space="preserve"> Le personnel est capable d’appeler à l’aide au besoin.
         </t>
    </r>
    <r>
      <rPr>
        <sz val="11"/>
        <color theme="1"/>
        <rFont val="Lucida Sans"/>
        <family val="2"/>
      </rPr>
      <t>◊</t>
    </r>
    <r>
      <rPr>
        <sz val="11"/>
        <color theme="1"/>
        <rFont val="Calibri"/>
        <family val="2"/>
      </rPr>
      <t xml:space="preserve"> Des judas sont installés à l’intérieur des portes de la salle de toilettes du personnel et des salles sécurisées
         </t>
    </r>
    <r>
      <rPr>
        <sz val="11"/>
        <color theme="1"/>
        <rFont val="Lucida Sans"/>
        <family val="2"/>
      </rPr>
      <t>◊</t>
    </r>
    <r>
      <rPr>
        <sz val="11"/>
        <color theme="1"/>
        <rFont val="Calibri"/>
        <family val="2"/>
      </rPr>
      <t xml:space="preserve"> Le personnel signale les activités et les personnes suspectes.
         </t>
    </r>
    <r>
      <rPr>
        <sz val="11"/>
        <color theme="1"/>
        <rFont val="Lucida Sans"/>
        <family val="2"/>
      </rPr>
      <t>◊</t>
    </r>
    <r>
      <rPr>
        <sz val="11"/>
        <color theme="1"/>
        <rFont val="Calibri"/>
        <family val="2"/>
      </rPr>
      <t xml:space="preserve"> Le personnel vérifie qu’il n’y a aucune personne autorisée avant d’entrer dans la salle de toilettes.</t>
    </r>
  </si>
  <si>
    <r>
      <t xml:space="preserve">1. Prendre les mesures de sécurité suivantes visant la réception, la station de travail interdisciplinaire et les salles d’attente :
         </t>
    </r>
    <r>
      <rPr>
        <sz val="11"/>
        <color theme="1"/>
        <rFont val="Lucida Sans"/>
        <family val="2"/>
      </rPr>
      <t>◊</t>
    </r>
    <r>
      <rPr>
        <sz val="11"/>
        <color theme="1"/>
        <rFont val="Calibri"/>
        <family val="2"/>
      </rPr>
      <t xml:space="preserve"> Interdire l’entrée non autorisée lorsque possible et prévoir une entrée et une sortie secondaires accessibles par carte d’accès.
         </t>
    </r>
    <r>
      <rPr>
        <sz val="11"/>
        <color theme="1"/>
        <rFont val="Lucida Sans"/>
        <family val="2"/>
      </rPr>
      <t>◊</t>
    </r>
    <r>
      <rPr>
        <sz val="11"/>
        <color theme="1"/>
        <rFont val="Calibri"/>
        <family val="2"/>
      </rPr>
      <t xml:space="preserve"> Modifier l’aménagement des pièces de manière à fournir au personnel une vue claire des résidents, des visiteurs et des membres du public
         </t>
    </r>
    <r>
      <rPr>
        <sz val="11"/>
        <color theme="1"/>
        <rFont val="Lucida Sans"/>
        <family val="2"/>
      </rPr>
      <t>◊</t>
    </r>
    <r>
      <rPr>
        <sz val="11"/>
        <color theme="1"/>
        <rFont val="Calibri"/>
        <family val="2"/>
      </rPr>
      <t xml:space="preserve"> S’assurer que les salles de toilette, les aires de repas et les téléphones publics sont facilement accessibles et bien entretenus et qu’on y trouve de la signalisation appropriée.</t>
    </r>
  </si>
  <si>
    <t>1. Installer de la signalisation indiquant clairement :
          ◊ le code de conduite et les normes comportementales (informer le personnel des sanctions)
         ◊ la politique de l’organisation sur la violence en milieu de travail
         ◊ Balisage clair / panneaux de signalisation (faites appel à des bénévoles) pour les résidents et les visiteurs</t>
  </si>
  <si>
    <t xml:space="preserve">1. S’assurer que le bureau ou le comptoir a une hauteur et une profondeur suffisantes pour créer une barrière physique entre le personnel et le public. En fonction du niveau de risque, d’autres solutions de protection, telles qu’un écran de plexiglas, peuvent s’avérer nécessaires. </t>
  </si>
  <si>
    <r>
      <t xml:space="preserve">1. Privilégier un service à la clientèle de qualité :
         </t>
    </r>
    <r>
      <rPr>
        <sz val="11"/>
        <color theme="1"/>
        <rFont val="Lucida Sans"/>
        <family val="2"/>
      </rPr>
      <t>◊</t>
    </r>
    <r>
      <rPr>
        <sz val="11"/>
        <color theme="1"/>
        <rFont val="Calibri"/>
        <family val="2"/>
      </rPr>
      <t xml:space="preserve"> Former le personnel en matière de service à la clientèle ainsi que de sensitivité, le cas échéant
         </t>
    </r>
    <r>
      <rPr>
        <sz val="11"/>
        <color theme="1"/>
        <rFont val="Lucida Sans"/>
        <family val="2"/>
      </rPr>
      <t>◊</t>
    </r>
    <r>
      <rPr>
        <sz val="11"/>
        <color theme="1"/>
        <rFont val="Calibri"/>
        <family val="2"/>
      </rPr>
      <t xml:space="preserve"> Faire comprendre au personnel de réception son rôle clé d’accueil auprès des résidents
         </t>
    </r>
    <r>
      <rPr>
        <sz val="11"/>
        <color theme="1"/>
        <rFont val="Lucida Sans"/>
        <family val="2"/>
      </rPr>
      <t>◊</t>
    </r>
    <r>
      <rPr>
        <sz val="11"/>
        <color theme="1"/>
        <rFont val="Calibri"/>
        <family val="2"/>
      </rPr>
      <t xml:space="preserve"> S’assurer que le personnel est assez bien formé pour répondre aux questions
         </t>
    </r>
    <r>
      <rPr>
        <sz val="11"/>
        <color theme="1"/>
        <rFont val="Lucida Sans"/>
        <family val="2"/>
      </rPr>
      <t>◊</t>
    </r>
    <r>
      <rPr>
        <sz val="11"/>
        <color theme="1"/>
        <rFont val="Calibri"/>
        <family val="2"/>
      </rPr>
      <t xml:space="preserve"> Informer les gens des temps d’attente
         </t>
    </r>
    <r>
      <rPr>
        <sz val="11"/>
        <color theme="1"/>
        <rFont val="Lucida Sans"/>
        <family val="2"/>
      </rPr>
      <t>◊</t>
    </r>
    <r>
      <rPr>
        <sz val="11"/>
        <color theme="1"/>
        <rFont val="Calibri"/>
        <family val="2"/>
      </rPr>
      <t xml:space="preserve"> Désigner un lieu de rencontre pour les résidents et les visiteurs tout en tenant ces derniers au courant afin d’apaiser l’anxiété.
         </t>
    </r>
    <r>
      <rPr>
        <sz val="11"/>
        <color theme="1"/>
        <rFont val="Lucida Sans"/>
        <family val="2"/>
      </rPr>
      <t>◊</t>
    </r>
    <r>
      <rPr>
        <sz val="11"/>
        <color theme="1"/>
        <rFont val="Calibri"/>
        <family val="2"/>
      </rPr>
      <t xml:space="preserve"> Communiquer avec les résidents et les visiteurs de manière opportune et efficace.
         </t>
    </r>
    <r>
      <rPr>
        <sz val="11"/>
        <color theme="1"/>
        <rFont val="Lucida Sans"/>
        <family val="2"/>
      </rPr>
      <t>◊</t>
    </r>
    <r>
      <rPr>
        <sz val="11"/>
        <color theme="1"/>
        <rFont val="Calibri"/>
        <family val="2"/>
      </rPr>
      <t xml:space="preserve"> Réduire l’ennui des résidents et des visiteurs à l’aide de matériels de lecture, de télévisions et de jeux, entre autres
2. Informer le personnel de toute ordonnance d’interdiction ou restriction des droits de visite s’appliquant à un résident, à un membre de famille ou à un visiteur
3. Fournir de la formation pratique au personnel :
        </t>
    </r>
    <r>
      <rPr>
        <sz val="11"/>
        <color theme="1"/>
        <rFont val="Lucida Sans"/>
        <family val="2"/>
      </rPr>
      <t>◊</t>
    </r>
    <r>
      <rPr>
        <sz val="11"/>
        <color theme="1"/>
        <rFont val="Calibri"/>
        <family val="2"/>
      </rPr>
      <t xml:space="preserve"> Soins axés sur le résident
        </t>
    </r>
    <r>
      <rPr>
        <sz val="11"/>
        <color theme="1"/>
        <rFont val="Lucida Sans"/>
        <family val="2"/>
      </rPr>
      <t>◊</t>
    </r>
    <r>
      <rPr>
        <sz val="11"/>
        <color theme="1"/>
        <rFont val="Calibri"/>
        <family val="2"/>
      </rPr>
      <t xml:space="preserve"> Reconnaître les éléments déclencheurs de comportements difficiles
        </t>
    </r>
    <r>
      <rPr>
        <sz val="11"/>
        <color theme="1"/>
        <rFont val="Lucida Sans"/>
        <family val="2"/>
      </rPr>
      <t>◊</t>
    </r>
    <r>
      <rPr>
        <sz val="11"/>
        <color theme="1"/>
        <rFont val="Calibri"/>
        <family val="2"/>
      </rPr>
      <t xml:space="preserve"> Techniques de communication et de désescalade
        </t>
    </r>
    <r>
      <rPr>
        <sz val="11"/>
        <color theme="1"/>
        <rFont val="Lucida Sans"/>
        <family val="2"/>
      </rPr>
      <t>◊</t>
    </r>
    <r>
      <rPr>
        <sz val="11"/>
        <color theme="1"/>
        <rFont val="Calibri"/>
        <family val="2"/>
      </rPr>
      <t xml:space="preserve"> Informer le personnel du « code blanc » et des autres procédures d’urgence (par ex. confinement) et organiser des simulations d’urgence régulières.</t>
    </r>
  </si>
  <si>
    <r>
      <t xml:space="preserve">1. Adopter des mesures de sécurité correspondant aux risques :
         </t>
    </r>
    <r>
      <rPr>
        <sz val="11"/>
        <color theme="1"/>
        <rFont val="Lucida Sans"/>
        <family val="2"/>
      </rPr>
      <t>◊</t>
    </r>
    <r>
      <rPr>
        <sz val="11"/>
        <color theme="1"/>
        <rFont val="Calibri"/>
        <family val="2"/>
      </rPr>
      <t xml:space="preserve"> Limiter le nombre d’employés travaillant seuls et leur fournir des systèmes d’alarme personnel.</t>
    </r>
    <r>
      <rPr>
        <sz val="11"/>
        <color theme="1"/>
        <rFont val="Calibri"/>
        <family val="2"/>
        <scheme val="minor"/>
      </rPr>
      <t xml:space="preserve">
         </t>
    </r>
    <r>
      <rPr>
        <sz val="11"/>
        <color theme="1"/>
        <rFont val="Lucida Sans"/>
        <family val="2"/>
      </rPr>
      <t>◊</t>
    </r>
    <r>
      <rPr>
        <sz val="11"/>
        <color theme="1"/>
        <rFont val="Calibri"/>
        <family val="2"/>
      </rPr>
      <t xml:space="preserve"> Mettre en œuvre l’enregistrement des visiteurs
         </t>
    </r>
    <r>
      <rPr>
        <sz val="11"/>
        <color theme="1"/>
        <rFont val="Lucida Sans"/>
        <family val="2"/>
      </rPr>
      <t>◊</t>
    </r>
    <r>
      <rPr>
        <sz val="11"/>
        <color theme="1"/>
        <rFont val="Calibri"/>
        <family val="2"/>
      </rPr>
      <t xml:space="preserve"> Informer le personnel de toute ordonnance d’interdiction ou restriction des droits de visite s’appliquant à un résident, à un membre de famille ou à un visiteur. Fournir des copies aux stations de travail interdisciplinaire et dans les aires d’enregistrement des visiteurs
        </t>
    </r>
    <r>
      <rPr>
        <sz val="11"/>
        <color theme="1"/>
        <rFont val="Lucida Sans"/>
        <family val="2"/>
      </rPr>
      <t>◊</t>
    </r>
    <r>
      <rPr>
        <sz val="11"/>
        <color theme="1"/>
        <rFont val="Calibri"/>
        <family val="2"/>
      </rPr>
      <t xml:space="preserve"> Assurer une présence de sécurité dans les aires à risque élevé.
2. Installer des barrières pour protéger les travailleurs en situation de risque et séparer les résidents dangereux de leurs voisins et des membres du public
3. Assurer une présence de sécurité dans les zones à haut risque
4. Équipement de protection individuelle et procédures écrites pour demander une aide immédiate
5. Évaluer le besoin d’un système d’alarme sous la forme d’un système personnel ou de boutons d’alarme, entre autres
6. Mettre en place des patrouilles de sécurité régulières</t>
    </r>
  </si>
  <si>
    <t>1. Mettre en œuvre l’enregistrement des visiteurs
2. Limiter le nombre d’employés travaillant seuls et leur fournir des systèmes d’alarme personnel.
3. Consacrer plus de personnel aux aires de réception et aux unités pendant les heures de pointe, possible des bénévoles</t>
  </si>
  <si>
    <r>
      <t xml:space="preserve">1. Enlever tous les objets, dont les appareils électroniques, les outils et les équipements, qui pourraient servir d’arme.
2. S’assurer que les meubles sont sécuritaires :
         </t>
    </r>
    <r>
      <rPr>
        <sz val="11"/>
        <color theme="1"/>
        <rFont val="Lucida Sans"/>
        <family val="2"/>
      </rPr>
      <t>◊</t>
    </r>
    <r>
      <rPr>
        <sz val="11"/>
        <color theme="1"/>
        <rFont val="Calibri"/>
        <family val="2"/>
      </rPr>
      <t xml:space="preserve"> Les meubles doivent être aménagés de manière à prévenir le coincement du personnel
         </t>
    </r>
    <r>
      <rPr>
        <sz val="11"/>
        <color theme="1"/>
        <rFont val="Lucida Sans"/>
        <family val="2"/>
      </rPr>
      <t>◊</t>
    </r>
    <r>
      <rPr>
        <sz val="11"/>
        <color theme="1"/>
        <rFont val="Calibri"/>
        <family val="2"/>
      </rPr>
      <t xml:space="preserve"> Les meubles lourds doivent être mobiles et les meubles légers, fixés au plancher.
         </t>
    </r>
    <r>
      <rPr>
        <sz val="11"/>
        <color theme="1"/>
        <rFont val="Lucida Sans"/>
        <family val="2"/>
      </rPr>
      <t>◊</t>
    </r>
    <r>
      <rPr>
        <sz val="11"/>
        <color theme="1"/>
        <rFont val="Calibri"/>
        <family val="2"/>
      </rPr>
      <t xml:space="preserve"> Enlever les meubles à bords vifs ou à coins pointus, qui peuvent servir d’arme.
         </t>
    </r>
    <r>
      <rPr>
        <sz val="11"/>
        <color theme="1"/>
        <rFont val="Lucida Sans"/>
        <family val="2"/>
      </rPr>
      <t>◊</t>
    </r>
    <r>
      <rPr>
        <sz val="11"/>
        <color theme="1"/>
        <rFont val="Calibri"/>
        <family val="2"/>
      </rPr>
      <t xml:space="preserve"> Prévoir des meubles adaptés à diverses populations. Par exemple : les résidents atteints de problèmes psychiatriques peuvent se sentir anxieux lorsqu’assis dans des chaises immobiles.</t>
    </r>
  </si>
  <si>
    <t>1. S’assurer que les mécanismes de verrouillage des portes ne pourraient pas entraîner l’enfermement du personnel</t>
  </si>
  <si>
    <t>1. Fournir au personnel un espace de travail suffisant pour aider les résidents, accueillir les visiteurs, etc.
2.  Assurer la meilleure visibilité des chambres des résidents sans nuire à leur sens de l’intimité (par ex. installation de fenêtres sur les portes). 
3. Placer les résidents posant un risque élevé dans une salle séparée
4. Assurer que l’aire est adaptée aux besoins des résidents et à la sécurité du personnel en tenant compte des facteurs tels que le mélange de compétences du personnel, le flux de résidents, etc.</t>
  </si>
  <si>
    <t>1. Établir un protocole pour demander du soutien de sécurité.</t>
  </si>
  <si>
    <r>
      <t xml:space="preserve">1. Aménager les meubles de manière à prévenir le coincement du personnel.
2. Les meubles doivent êtr:
         </t>
    </r>
    <r>
      <rPr>
        <sz val="11"/>
        <color theme="1"/>
        <rFont val="Lucida Sans"/>
        <family val="2"/>
      </rPr>
      <t>◊</t>
    </r>
    <r>
      <rPr>
        <sz val="11"/>
        <color theme="1"/>
        <rFont val="Calibri"/>
        <family val="2"/>
      </rPr>
      <t xml:space="preserve"> minimalistes
         </t>
    </r>
    <r>
      <rPr>
        <sz val="11"/>
        <color theme="1"/>
        <rFont val="Lucida Sans"/>
        <family val="2"/>
      </rPr>
      <t>◊</t>
    </r>
    <r>
      <rPr>
        <sz val="11"/>
        <color theme="1"/>
        <rFont val="Calibri"/>
        <family val="2"/>
      </rPr>
      <t xml:space="preserve"> fixés à une surface s’ils sont légers
         </t>
    </r>
    <r>
      <rPr>
        <sz val="11"/>
        <color theme="1"/>
        <rFont val="Lucida Sans"/>
        <family val="2"/>
      </rPr>
      <t>◊</t>
    </r>
    <r>
      <rPr>
        <sz val="11"/>
        <color theme="1"/>
        <rFont val="Calibri"/>
        <family val="2"/>
      </rPr>
      <t xml:space="preserve"> exempts de bords vifs ou de coins pointus
         </t>
    </r>
    <r>
      <rPr>
        <sz val="11"/>
        <color theme="1"/>
        <rFont val="Lucida Sans"/>
        <family val="2"/>
      </rPr>
      <t xml:space="preserve">◊ </t>
    </r>
    <r>
      <rPr>
        <sz val="11"/>
        <color theme="1"/>
        <rFont val="Calibri"/>
        <family val="2"/>
        <scheme val="minor"/>
      </rPr>
      <t>fixés au plancher au besoin
3. Toute pièce doit être dotée de deux sorties ou aménagée de manière à faciliter l’évacuation.
4. Le personnel doit se mettre aussi près d’une sortie ou d’une voie de sortie que possible.</t>
    </r>
  </si>
  <si>
    <t>1. Installer des barrières pour protéger les travailleurs en situation de risque et séparer les résidents dangereux de leurs voisins et des membres du public.
2. Mettre en œuvre un système d’alarme personnel.
3. Envisager l’installation d’alarmes de sécurité comportant des fonctions de notification secondaires telles que des sonneries qui activent un feu clignotant situé devant la chambre du résident.
4. Mettre en œuvre un système d’enregistrement à l’arrivée et au départ et un système de jumelage pour sensibiliser le personnel à la sécurité de leurs collègues
5. Mettre en œuvre un processus de vérification pour évaluer et cerner les risques de violence en milieu de travail</t>
  </si>
  <si>
    <r>
      <t xml:space="preserve">1. Lorsqu’il y a un risque de violence, assurer un mélange de compétences adéquat. Par exemple : système de jumelage, escorte de sécurité.
2. Fournir de la formation pratique au personnel dans les domaines suivants :
          ◊ Soins axés sur le résident
         </t>
    </r>
    <r>
      <rPr>
        <sz val="11"/>
        <color theme="1"/>
        <rFont val="Lucida Sans"/>
        <family val="2"/>
      </rPr>
      <t>◊</t>
    </r>
    <r>
      <rPr>
        <sz val="11"/>
        <color theme="1"/>
        <rFont val="Calibri"/>
        <family val="2"/>
      </rPr>
      <t xml:space="preserve"> Reconnaissance et consignation des éléments déclencheurs de comportements difficiles
         </t>
    </r>
    <r>
      <rPr>
        <sz val="11"/>
        <color theme="1"/>
        <rFont val="Lucida Sans"/>
        <family val="2"/>
      </rPr>
      <t>◊</t>
    </r>
    <r>
      <rPr>
        <sz val="11"/>
        <color theme="1"/>
        <rFont val="Calibri"/>
        <family val="2"/>
      </rPr>
      <t xml:space="preserve"> Techniques de communication et de désescalade
         </t>
    </r>
    <r>
      <rPr>
        <sz val="11"/>
        <color theme="1"/>
        <rFont val="Lucida Sans"/>
        <family val="2"/>
      </rPr>
      <t>◊</t>
    </r>
    <r>
      <rPr>
        <sz val="11"/>
        <color theme="1"/>
        <rFont val="Calibri"/>
        <family val="2"/>
      </rPr>
      <t xml:space="preserve"> Formation en sécurité personnelle concernant, entre autres, la gestion de comportement et les techniques d’immobilisation et de relâchement, selon les circonstances.
         </t>
    </r>
    <r>
      <rPr>
        <sz val="11"/>
        <color theme="1"/>
        <rFont val="Lucida Sans"/>
        <family val="2"/>
      </rPr>
      <t>◊</t>
    </r>
    <r>
      <rPr>
        <sz val="11"/>
        <color theme="1"/>
        <rFont val="Calibri"/>
        <family val="2"/>
      </rPr>
      <t xml:space="preserve"> Normes relatives aux contentions – practique de contention minmale
         </t>
    </r>
    <r>
      <rPr>
        <sz val="11"/>
        <color theme="1"/>
        <rFont val="Lucida Sans"/>
        <family val="2"/>
      </rPr>
      <t>◊</t>
    </r>
    <r>
      <rPr>
        <sz val="11"/>
        <color theme="1"/>
        <rFont val="Calibri"/>
        <family val="2"/>
      </rPr>
      <t xml:space="preserve"> Équipement de protection personnelle et procédures écrites pour appeler à l’aide
         </t>
    </r>
    <r>
      <rPr>
        <sz val="11"/>
        <color theme="1"/>
        <rFont val="Lucida Sans"/>
        <family val="2"/>
      </rPr>
      <t>◊</t>
    </r>
    <r>
      <rPr>
        <sz val="11"/>
        <color theme="1"/>
        <rFont val="Calibri"/>
        <family val="2"/>
      </rPr>
      <t xml:space="preserve"> Fournir au personnel des occasions de mettre en pratique les compétences acquises.
         </t>
    </r>
    <r>
      <rPr>
        <sz val="11"/>
        <color theme="1"/>
        <rFont val="Lucida Sans"/>
        <family val="2"/>
      </rPr>
      <t>◊</t>
    </r>
    <r>
      <rPr>
        <sz val="11"/>
        <color theme="1"/>
        <rFont val="Calibri"/>
        <family val="2"/>
      </rPr>
      <t xml:space="preserve"> Former le personnel aux mesures de sécurité personnelle dont le positionnement sécuritaire pour permettre une entrée et une sortie rapides.
         </t>
    </r>
    <r>
      <rPr>
        <sz val="11"/>
        <color theme="1"/>
        <rFont val="Lucida Sans"/>
        <family val="2"/>
      </rPr>
      <t>◊</t>
    </r>
    <r>
      <rPr>
        <sz val="11"/>
        <color theme="1"/>
        <rFont val="Calibri"/>
        <family val="2"/>
      </rPr>
      <t xml:space="preserve"> Informer le personnel du « code blanc » (en expliquant le rôle du personnel de sécurité) et des autres procédures d’urgence (par ex. confinement) et organiser des simulations d’urgence régulières.</t>
    </r>
  </si>
  <si>
    <r>
      <t xml:space="preserve">1. Installer de la signalisation claire indiquant ce qui suit :
         </t>
    </r>
    <r>
      <rPr>
        <sz val="11"/>
        <color theme="1"/>
        <rFont val="Lucida Sans"/>
        <family val="2"/>
      </rPr>
      <t>◊</t>
    </r>
    <r>
      <rPr>
        <sz val="11"/>
        <color theme="1"/>
        <rFont val="Calibri"/>
        <family val="2"/>
      </rPr>
      <t xml:space="preserve"> Le code de conduite et les normes comportementales (informer le personnel des sanctions) 
         </t>
    </r>
    <r>
      <rPr>
        <sz val="11"/>
        <color theme="1"/>
        <rFont val="Lucida Sans"/>
        <family val="2"/>
      </rPr>
      <t>◊</t>
    </r>
    <r>
      <rPr>
        <sz val="11"/>
        <color theme="1"/>
        <rFont val="Calibri"/>
        <family val="2"/>
      </rPr>
      <t xml:space="preserve"> La politique de l’organisation sur la violence en milieu de travail
         </t>
    </r>
    <r>
      <rPr>
        <sz val="11"/>
        <color theme="1"/>
        <rFont val="Lucida Sans"/>
        <family val="2"/>
      </rPr>
      <t>◊</t>
    </r>
    <r>
      <rPr>
        <sz val="11"/>
        <color theme="1"/>
        <rFont val="Calibri"/>
        <family val="2"/>
      </rPr>
      <t xml:space="preserve"> Processus de connexion / déconnexion de l'équipement.</t>
    </r>
  </si>
  <si>
    <r>
      <t xml:space="preserve">1. Dissuader les voleurs en les empêchant de repérer et accéder aux objets de valeur et de s’en emparer.
2. Élaborer et employer des mesures de sécurité visant l’acquisition, la préparation, l’entreposage, la distribution et le contrôle des médicaments.
3. Employer des mesures d’ingénierie pour dissuader les voleurs et protéger le personnel. Par exemple : portes verrouillées sans fenêtres, parois en verre, comptoirs et convoyeurs pneumatiques.
4. Mettre en œuvre des pratiques pour promouvoir la manipulation sécuritaire d’espèces :
          </t>
    </r>
    <r>
      <rPr>
        <sz val="11"/>
        <color theme="1"/>
        <rFont val="Lucida Sans"/>
        <family val="2"/>
      </rPr>
      <t>◊</t>
    </r>
    <r>
      <rPr>
        <sz val="11"/>
        <color theme="1"/>
        <rFont val="Calibri"/>
        <family val="2"/>
      </rPr>
      <t xml:space="preserve"> Limiter le montant d’espèces gardées sur place
          </t>
    </r>
    <r>
      <rPr>
        <sz val="11"/>
        <color theme="1"/>
        <rFont val="Lucida Sans"/>
        <family val="2"/>
      </rPr>
      <t>◊</t>
    </r>
    <r>
      <rPr>
        <sz val="11"/>
        <color theme="1"/>
        <rFont val="Calibri"/>
        <family val="2"/>
      </rPr>
      <t xml:space="preserve"> Effectuer les dépôts bancaires selon un horaire aléatoire en compagnie de collègues ou d’agents de sécurité ou bien à l’aide d’un véhicule blindé
5. Élaborer et mettre en œuvre une politique organisationnelle relative aux biens personnels et aux objets de valeur des résidents :
        </t>
    </r>
    <r>
      <rPr>
        <sz val="11"/>
        <color theme="1"/>
        <rFont val="Lucida Sans"/>
        <family val="2"/>
      </rPr>
      <t>◊</t>
    </r>
    <r>
      <rPr>
        <sz val="11"/>
        <color theme="1"/>
        <rFont val="Calibri"/>
        <family val="2"/>
      </rPr>
      <t xml:space="preserve"> Déconseiller les résidents, les visiteurs et le personnel à apporter des objets de valeur à l’établissement ou de les garder sur place, car l’organisation n’en assume aucune responsabilité
         </t>
    </r>
    <r>
      <rPr>
        <sz val="11"/>
        <color theme="1"/>
        <rFont val="Lucida Sans"/>
        <family val="2"/>
      </rPr>
      <t>◊</t>
    </r>
    <r>
      <rPr>
        <sz val="11"/>
        <color theme="1"/>
        <rFont val="Calibri"/>
        <family val="2"/>
      </rPr>
      <t xml:space="preserve"> Pour les objets de valeur qui doivent être gardés sur place, les placer dans une armoire verrouillée bien identifiée</t>
    </r>
  </si>
  <si>
    <t>1. Implement a risk-appropriate personal safety response system (PSRS) in case of emergency.
2. Assurez-vous que les employés ont des voies de sortie / d’évacuation et connaissent leur emplacement.
3. S’assurer que le personnel signale toute personne ou activité suspecte.
4. Informer le personnel du « code blanc » et des autres procédures d’urgence (par ex. confinement) et organiser des simulations d’urgence régulières.
5. S’assurer que les zones de manipulation d’espèces sont surveillées par du personnel de sécurité ou à l’aide d’un autre mécanisme de surveillance.
6. Encourager le personnel à chercher un employé de sécurité ou d’adopter le système de jumelage lorsqu’il croit être en situation de risque</t>
  </si>
  <si>
    <t>1. Élaborer et mettre en œuvre des politiques et des procédures de sécurité relatives au travail solitaire:
         ◊ Former le personnel aux procédures de sécurité relatives au travail solitaire et lui donner régulièrement des occasions de les mettre en pratique.
         ◊ Effectuer la révision régulière des politiques et des procédures
         ◊ Assurer un éclairage et une visibilité adéquats dans les lieux de travail du personnel
2. Former le personnel sur :
         ◊ les soins axés sur le résident
         ◊ la reconnaissance et la consignation des éléments déclencheurs de comportements difficiles
         ◊ les méthodes de désescalade et d’autres mesures de sécurité visant à protéger les résidents et le personnel
3. Fournir régulièrement des occasions de mettre en pratique les compétences acquises.
4. Fournir au personnel travaillant dans les aires à risque élevé de la formation en sécurité personnelle concernant, entre autres, la gestion de comportement et les techniques d’immobilisation et de relâchement, selon les circonstances.
5. Mettre en œuvre des patrouilles de sécurité régulières ou la vidéosurveillance.
6. Mettre en œuvre un système d’enregistrement d'arrivée et de départ, le documenter et le mettre à l’essai régulièrement.
7. Établir un système de jumelage.
8. Mettre en œuvre un système de communication en cas d’urgence. Par exemple : un numéro d’urgence interne pour joindre un service de réception fonctionnant 24 heures sur 24; alertes envoyées aux téléphones personnels du personnel; un code départemental annoncé par le système de sonorisation.
9. Informer le personnel du « code blanc » et des autres procédures d’urgence (par ex. confinement) et organiser des simulations d’urgence régulières.
10. Favoriser l’utilisation de services de soutien et d’escortes de sécurité (agents de sécurité ou employés désignés).
11. Mettre en œuvre un système d’alarme personnel doté d’une sonnerie pour faire fuir les agresseurs et notifier le personnel aux alentours.
12.Installer un système de boutons d’alarme liés à une aire spécifique telle que la salle d’activités ou le bureau de réception.
13. Installer un système d’alarme personnel qui localise l’emplacement du personnel au sein d’une unité ou d’un bâtiment. L’utilisation de ce système devrait être obligatoire chez le personnel qui travaille seul, dans des aires distantes, ou auprès de résidents à risque élevé dans des pièces fermées.</t>
  </si>
  <si>
    <t xml:space="preserve">1. Remplissez un itinéraire et un plan de sortie d'une journée comprenant:
         ◊ Route
         ◊ Arrête
         ◊ Heure de retour
         ◊ Numéro de contact
         ◊ Noms des résidents et des employés
         ◊ Laissez une copie pour référence à un responsable de l'établissement.
  </t>
  </si>
  <si>
    <t>1. Mettre en œuvre des plans de sécurité basés sur les résultats des évaluations du risque, par exemple l’enregistrement d’arrivée et de départ.   Réévaluer régulièrement les plans de sécurité.
2. Prévoir la localisation des employés qui n’arrivent pas ou ne s’enregistrent pas au travail.
3. Établir des protocoles relatifs aux appels à la police.</t>
  </si>
  <si>
    <t>1. Former le personnel sur les sujets suivants :
                ◊ Soins axés sur le résident
                ◊ Reconnaissance des éléments déclencheurs de mauvais comportements
                ◊ Techniques de communication et de désescalade
2. Fournir des occasions régulières de mettre en pratique les compétences acquises
3. Assurer un nombre de personnel suffisant pour permettre le travail en équipe de deux avec les résidents à risque élevé.</t>
  </si>
  <si>
    <t>1. Former le personnel sur les menaces personnelles provenant de la communauté, notamment en lui offrant des conseils surs :
                  ◊ les attaques personnelles
                  ◊ les armes dangereuses</t>
  </si>
  <si>
    <r>
      <t xml:space="preserve">1. Doter le personnel des connaissances et des compétences nécessaires pour travailler en toute sécurité en milieu communautaire:
        ◊ Doter le personnel des connaissances et des compétences nécessaires pour travailler en toute sécurité en milieu communautaire:
                 </t>
    </r>
    <r>
      <rPr>
        <sz val="11"/>
        <color theme="1"/>
        <rFont val="Lucida Sans"/>
        <family val="2"/>
      </rPr>
      <t>◊</t>
    </r>
    <r>
      <rPr>
        <sz val="11"/>
        <color theme="1"/>
        <rFont val="Calibri"/>
        <family val="2"/>
      </rPr>
      <t xml:space="preserve"> Planification de déplacements
                 ◊ Déplacements par transport en commun
                 ◊ Marcher dans la communauté
                 ◊ Voyager en voiture
                 ◊ Comportements, éléments déclencheurs, mesures de sécurité et procédures en cas de violence
                 ◊ Menaces récentes de violence
                 ◊ Interactions sécuritaires avec les animaux (de compagnie)</t>
    </r>
  </si>
  <si>
    <t xml:space="preserve">1. Fournir au personnel travaillant dans les aires à risque élevé de la formation en sécurité personnelle concernant, entre autres, la gestion de comportement et les techniques d’immobilisation et de relâchement, selon les circonstances. Assurer des occasions régulières de mettre en pratique les compétences acquises.
2. Mettre en œuvre un mécanisme d’aide d’urgence à l’intention du personnel :
         ◊ Doter le personnel de téléphones intelligents ou d’un appareil similaire ayant des capacités GPS. Activer le GPS pendant les heures de travail et s’assurer que chaque employé dispose d’un appareil allumé lors des visites.
         ◊ S’il s’agit d’un téléphone intelligent, envisager l’utilisation d’une application gratuite dotée d’une alarme puissante qui, si activée en appuyant sur un grand bouton rouge, envoie automatiquement des messages de détresse à deux contacts en cas d’urgence présélectionnés
         ◊ Se pencher sur les systèmes personnels d’intervention d’urgence, dont les applications mobiles, qui avertissent le personnel désigné d’un travailleur blessé ou ayant perdu connaissance (par ex., alarme « homme au sol »).
         ◊ Établir une procédure selon laquelle le personnel communique avec le bureau central une fois arrivé à sa destination. Si un employé n’établit pas le contact dans les 15 minutes suivant son arrivée, il est contacté par le bureau. À défaut d'une réponse, le bureau fait appel aux services d’urgence, auxquels il fournit l’emplacement de l’excursion. </t>
  </si>
  <si>
    <t>1. Établir un mécanisme d’entretien et d’inspection préventifs des systèmes d’alarme et des équipements de sécurité.</t>
  </si>
  <si>
    <t>1. Adopter une approche basée sur l’amélioration continue de la qualité (ACQ) pour exécuter systématiquement des actions en réponse aux lacunes cernées.
2. Mettre en œuvre un programme pour incorporer des fonctions et des rôles de sécurité dans des équipes interdisciplinaires travaillant auprès de comportements réactifs.
3. Former le personnel sur les soins axés sur le résident et les approches douces et persuasives (ADP).
4. S’assurer que le personnel connaît :
          ◊ Les procédures du « code blanc »
          ◊ Les aires sécurisées désignées
          ◊ L’emplacement des alarmes, des caméras et des boutons d’alarme
5. S’assurer que le personnel peut identifier les comportements qui risquent de s’intensifier et se servir de ses compétences de communication pour désamorcer la situation.
6. S’assurer de former le personnel responsable de répondre aux situations du « code blanc » sur les éléments suivants :
          ◊ Techniques de communication et de désescalade
          ◊ Méthodes d’immobilisation et d’approche non violentes
          ◊ Résolution de conflits
          ◊ Traitement de la pression, du harcèlement et de l’intimidation
          ◊ Utilisation des équipements de protection personnelle
          ◊ Prévention et contrôle des infections</t>
  </si>
  <si>
    <t>1. En fonction des risques du milieu de travail, effectuer une évaluation rigoureuse des systèmes personnels d’aide d’urgence.</t>
  </si>
  <si>
    <t>1. Doter le personnel responsable de répondre au « code blanc » d’appareils de communication bidirectionnelle</t>
  </si>
  <si>
    <r>
      <t xml:space="preserve">1. Si des agents de sécurité sont employés par l’établissement, s’assurer qu’ils sont accrédités et formés dans les domaines suivants :
         </t>
    </r>
    <r>
      <rPr>
        <sz val="11"/>
        <color theme="1"/>
        <rFont val="Lucida Sans"/>
        <family val="2"/>
      </rPr>
      <t>◊</t>
    </r>
    <r>
      <rPr>
        <sz val="11"/>
        <color theme="1"/>
        <rFont val="Calibri"/>
        <family val="2"/>
      </rPr>
      <t xml:space="preserve"> Techniques de communication et de désescalade
         </t>
    </r>
    <r>
      <rPr>
        <sz val="11"/>
        <color theme="1"/>
        <rFont val="Lucida Sans"/>
        <family val="2"/>
      </rPr>
      <t>◊</t>
    </r>
    <r>
      <rPr>
        <sz val="11"/>
        <color theme="1"/>
        <rFont val="Calibri"/>
        <family val="2"/>
      </rPr>
      <t xml:space="preserve"> Recours judicieux à la force
         </t>
    </r>
    <r>
      <rPr>
        <sz val="11"/>
        <color theme="1"/>
        <rFont val="Lucida Sans"/>
        <family val="2"/>
      </rPr>
      <t>◊</t>
    </r>
    <r>
      <rPr>
        <sz val="11"/>
        <color theme="1"/>
        <rFont val="Calibri"/>
        <family val="2"/>
      </rPr>
      <t xml:space="preserve"> Résolution au conflit
         </t>
    </r>
    <r>
      <rPr>
        <sz val="11"/>
        <color theme="1"/>
        <rFont val="Lucida Sans"/>
        <family val="2"/>
      </rPr>
      <t>◊</t>
    </r>
    <r>
      <rPr>
        <sz val="11"/>
        <color theme="1"/>
        <rFont val="Calibri"/>
        <family val="2"/>
      </rPr>
      <t xml:space="preserve"> Traitement de la pression et de l’intimidation
         </t>
    </r>
    <r>
      <rPr>
        <sz val="11"/>
        <color theme="1"/>
        <rFont val="Lucida Sans"/>
        <family val="2"/>
      </rPr>
      <t>◊</t>
    </r>
    <r>
      <rPr>
        <sz val="11"/>
        <color theme="1"/>
        <rFont val="Calibri"/>
        <family val="2"/>
      </rPr>
      <t xml:space="preserve"> Utilisation d’équipements de protection personnelle</t>
    </r>
  </si>
  <si>
    <t>1. Guider le personnel et d’autres intervenants à l’aide de procédures organisationnelles sur la désescalade de violence.</t>
  </si>
  <si>
    <t>1. Mettre en œuvre un système de communication d’urgence à l’intention des intervenants</t>
  </si>
  <si>
    <r>
      <t xml:space="preserve">1. Instaurer et diffuser des politiques relatives au harcèlement et à l’intimidation en milieu de travail et les évaluer annuellement. Celles-ci doivent comporter les éléments suivants :
         ◊ Un engagement de la part de l’organisation
         ◊ Des définitions, des rôles et des responsabilités claires
         </t>
    </r>
    <r>
      <rPr>
        <sz val="11"/>
        <color theme="1"/>
        <rFont val="Lucida Sans"/>
        <family val="2"/>
      </rPr>
      <t>◊</t>
    </r>
    <r>
      <rPr>
        <sz val="11"/>
        <color theme="1"/>
        <rFont val="Calibri"/>
        <family val="2"/>
      </rPr>
      <t xml:space="preserve"> Des processus de signalement
         </t>
    </r>
    <r>
      <rPr>
        <sz val="11"/>
        <color theme="1"/>
        <rFont val="Lucida Sans"/>
        <family val="2"/>
      </rPr>
      <t>◊</t>
    </r>
    <r>
      <rPr>
        <sz val="11"/>
        <color theme="1"/>
        <rFont val="Calibri"/>
        <family val="2"/>
      </rPr>
      <t xml:space="preserve"> Procédures d’enquête
         </t>
    </r>
    <r>
      <rPr>
        <sz val="11"/>
        <color theme="1"/>
        <rFont val="Lucida Sans"/>
        <family val="2"/>
      </rPr>
      <t>◊</t>
    </r>
    <r>
      <rPr>
        <sz val="11"/>
        <color theme="1"/>
        <rFont val="Calibri"/>
        <family val="2"/>
      </rPr>
      <t xml:space="preserve"> Code de conduite</t>
    </r>
    <r>
      <rPr>
        <sz val="11"/>
        <color theme="1"/>
        <rFont val="Lucida Sans"/>
        <family val="2"/>
      </rPr>
      <t xml:space="preserve">
     </t>
    </r>
    <r>
      <rPr>
        <sz val="11"/>
        <color theme="1"/>
        <rFont val="Calibri"/>
        <family val="2"/>
        <scheme val="minor"/>
      </rPr>
      <t xml:space="preserve"> ◊ Processus de résolution des plaintes d’employés</t>
    </r>
  </si>
  <si>
    <t>1.Implement a program to integrate the security functions and roles into interdisciplinary care teams working with responsive bahaviours.
2. Educate all staff on resident-centred care and the Gentle Persuasive Approach (GPA).
3. S’assurer que le personnel connaît :
          ◊ Les procédures du « code blanc »
          ◊ Les aires sécurisées désignées
          ◊ L’emplacement des alarmes, des caméras et des boutons d’alarme
4. S’assurer que le personnel peut identifier les comportements qui risquent de s’intensifier et se servir de ses compétences de communication pour désamorcer la situation.
5. S’assurer de former le personnel responsable de répondre aux situations du « code blanc » sur les éléments suivants :
          ◊ Techniques de communication et de désescalade
          ◊ Méthodes d’immobilisation et d’approche non violentes
          ◊ Résolution de conflits
          ◊ Traitement de la pression, du harcèlement et de l’intimidation
          ◊ Utilisation des équipements de protection personnelle
          ◊ Prévention et contrôle des infections</t>
  </si>
  <si>
    <t xml:space="preserve">1. Mettre en œuvre un programme de sensibilisation au harcèlement et à l’intimidation en milieu de travail et à leurs conséquences.
2. Instaurer un processus pour fournir du soutien et des ressources au personnel en cas d’intimidation ou de harcèlement. </t>
  </si>
  <si>
    <t>1. Former le personnel sur les processus de signalement et la manière de procéder en cas de harcèlement ou d’intimidation.
2. Instaurer un processus pour la formation et la responsabilisation des médecins en matière de harcèlement et de l’intimidation.
3. Éduquer les auteurs (par ex. Gestion de la colère).
4. S’assurer que les gestionnaires sont bien formés pour répondre et mettre fin au harcèlement et à l’intimidation.</t>
  </si>
  <si>
    <t>1. Enregistrer de manière précise et complète les absences, les congés de maladie et le roulement de personnel. Surveiller les modifications d’horaires de travail ainsi que les tendances en matière d’assiduité pour cerner des signes de difficultés (par ex. personnel qui annule ou refuse un quart de travail en raison du harcèlement ou d’intimidation).</t>
  </si>
  <si>
    <t>1. Mener un sondage sur la violence et le harcèlement en milieu de travail auprès du personnel après la premère année du programme.
2. Mettre en œuvre un outil pour l’évaluation du harcèlement et de l’intimidation dans chaque unité. Par exemple : la boîte à outils sur les blessures mentales, qui traite des dangers psychosociaux tels que l’intimidation, le harcèlement et de nombreux autres comportements offensants.</t>
  </si>
  <si>
    <t>1. Élaborer une politique et un programme pour répondre à une situation où un auteur de violence se présente au milieu de travail.
2. Élaborer un plan de sécurité. Exemple d’éléments : notification ou éloignement de certains employés, verrouillage des portes, installation d’alarmes et de boutons d’alarme, entrée à utiliser hors des heures normales, etc.
3. S’assurer que le personnel comprend son obligation de signaler les maltraitances et de fournir toute autre information qui pourrait prévenir de futurs cas de violence en milieu de travail</t>
  </si>
  <si>
    <t>1. Afficher des matériels et des ressources d’éducation publique dans des aires accessibles telles que la salle à dîner, les salles de toilettes et le site web de l’organisation.
2. Fournir au personnel de la formation de sensibilisation à la violence familiale.
3. Former le personnel pour reconnaître les signes de violence familiale et l’informer des ressources et du soutien disponibles aux victimes
4. Assurer un programme d’éducation du personnel sur les problèmes de travail et de famille.
5. Fournir au personnel des ressources, des brochures, des numéros d’assistance téléphonique et du programme d’aide aux employés.</t>
  </si>
  <si>
    <t>1. S’assurer que les gestionnaires savent reconnaître les signes de violence familiale et prendre des précautions raisonnables pour protéger les travailleurs qui seraient à risque
2. Instaurer une procédure de signalement de la violence familiale et veiller au maintien de la confidentialité.
3. Élaborer un processus ou un outil (par ex. assistance téléphonique) pour le signalement des menaces personnellement vécues ou dont on a été témoin.</t>
  </si>
  <si>
    <r>
      <t xml:space="preserve">1. Instaurer un plan de sécurité à l’intention des victimes qui comporte les mesures de sécurité suivantes :
         </t>
    </r>
    <r>
      <rPr>
        <sz val="11"/>
        <color theme="1"/>
        <rFont val="Lucida Sans"/>
        <family val="2"/>
      </rPr>
      <t>◊</t>
    </r>
    <r>
      <rPr>
        <sz val="11"/>
        <color theme="1"/>
        <rFont val="Calibri"/>
        <family val="2"/>
      </rPr>
      <t xml:space="preserve"> Escorter l’employé victime jusqu’à son véhicule
         </t>
    </r>
    <r>
      <rPr>
        <sz val="11"/>
        <color theme="1"/>
        <rFont val="Lucida Sans"/>
        <family val="2"/>
      </rPr>
      <t>◊</t>
    </r>
    <r>
      <rPr>
        <sz val="11"/>
        <color theme="1"/>
        <rFont val="Calibri"/>
        <family val="2"/>
      </rPr>
      <t xml:space="preserve"> Fournir une description physique ou une photo de l’agresseur au personnel de sécurité et de réception
         </t>
    </r>
    <r>
      <rPr>
        <sz val="11"/>
        <color theme="1"/>
        <rFont val="Lucida Sans"/>
        <family val="2"/>
      </rPr>
      <t>◊</t>
    </r>
    <r>
      <rPr>
        <sz val="11"/>
        <color theme="1"/>
        <rFont val="Calibri"/>
        <family val="2"/>
      </rPr>
      <t xml:space="preserve"> En cas de situation de violence familiale ou en milieu de travail, accommoder les demandes du personnel en matière de modifications d’horaire et de réaffectation.
         </t>
    </r>
    <r>
      <rPr>
        <sz val="11"/>
        <color theme="1"/>
        <rFont val="Lucida Sans"/>
        <family val="2"/>
      </rPr>
      <t>◊</t>
    </r>
    <r>
      <rPr>
        <sz val="11"/>
        <color theme="1"/>
        <rFont val="Calibri"/>
        <family val="2"/>
        <scheme val="minor"/>
      </rPr>
      <t xml:space="preserve"> Effectuer une réévaluation de la sécurité des terrains de stationnement lorsqu’un risque de violence familiale est cerné.
         </t>
    </r>
    <r>
      <rPr>
        <sz val="11"/>
        <color theme="1"/>
        <rFont val="Lucida Sans"/>
        <family val="2"/>
      </rPr>
      <t>◊</t>
    </r>
    <r>
      <rPr>
        <sz val="11"/>
        <color theme="1"/>
        <rFont val="Calibri"/>
        <family val="2"/>
      </rPr>
      <t xml:space="preserve"> Mettre en œuvre des mesures de sécurité, dont le filtrage d’appels et l’emploi de mots codés pour indiquer une situation se détériorant</t>
    </r>
  </si>
  <si>
    <r>
      <t xml:space="preserve">1. S’assurer que les antécédents du nouveau résident comportent les comportements observés et le contexte dans lequel ceux-ci se sont produits. Les informations nécessaires comprennent les suivantes:
         </t>
    </r>
    <r>
      <rPr>
        <sz val="11"/>
        <color theme="1"/>
        <rFont val="Lucida Sans"/>
        <family val="2"/>
      </rPr>
      <t>◊</t>
    </r>
    <r>
      <rPr>
        <sz val="11"/>
        <color theme="1"/>
        <rFont val="Calibri"/>
        <family val="2"/>
      </rPr>
      <t xml:space="preserve"> Antécédents, diagnostics, médicaments
         </t>
    </r>
    <r>
      <rPr>
        <sz val="11"/>
        <color theme="1"/>
        <rFont val="Lucida Sans"/>
        <family val="2"/>
      </rPr>
      <t>◊</t>
    </r>
    <r>
      <rPr>
        <sz val="11"/>
        <color theme="1"/>
        <rFont val="Calibri"/>
        <family val="2"/>
      </rPr>
      <t xml:space="preserve"> Ensembles, fréquence et intensité des symptômes (agitation, excitation, hostilité)
         </t>
    </r>
    <r>
      <rPr>
        <sz val="11"/>
        <color theme="1"/>
        <rFont val="Lucida Sans"/>
        <family val="2"/>
      </rPr>
      <t>◊</t>
    </r>
    <r>
      <rPr>
        <sz val="11"/>
        <color theme="1"/>
        <rFont val="Calibri"/>
        <family val="2"/>
      </rPr>
      <t xml:space="preserve"> Caractéristiques démographiques
         </t>
    </r>
    <r>
      <rPr>
        <sz val="11"/>
        <color theme="1"/>
        <rFont val="Lucida Sans"/>
        <family val="2"/>
      </rPr>
      <t>◊</t>
    </r>
    <r>
      <rPr>
        <sz val="11"/>
        <color theme="1"/>
        <rFont val="Calibri"/>
        <family val="2"/>
      </rPr>
      <t xml:space="preserve"> Éléments déclencheurs d’agitation, d’agression, réponse réactif
         </t>
    </r>
    <r>
      <rPr>
        <sz val="11"/>
        <color theme="1"/>
        <rFont val="Lucida Sans"/>
        <family val="2"/>
      </rPr>
      <t>◊</t>
    </r>
    <r>
      <rPr>
        <sz val="11"/>
        <color theme="1"/>
        <rFont val="Calibri"/>
        <family val="2"/>
      </rPr>
      <t xml:space="preserve"> Éléments déclencheurs d’agitation, réponse réctif.</t>
    </r>
  </si>
  <si>
    <t>1. Instaurer un processus pour l’évaluation du risque de violence et d’agression chez les résidents dès qu’ils sont admis à l’établissement.</t>
  </si>
  <si>
    <t>1. Instaurer un processus pour évaluer la présence de comportements agressifs chez les résidents (par ex., échelle d’agression)
2. S’assurer que la planification des soins aux résidents tient compte des antécédents de comportements réactifs, des techniques calmantes, des signes précurseurs, des niveaux de mobilité, des aides de manipulation, de la présence des maladies infectieuses et des situations sociales.</t>
  </si>
  <si>
    <t>1. Élaborer un système de signalement et de communication à l’intention des résidents
2. Instaurer un processus pour orienter le personnel dans l’élaboration des plans de soins flexibles, axés sur le résident, conçus pour répondre aux besoins du résident et favorables à la sécurité du personnel.</t>
  </si>
  <si>
    <r>
      <t xml:space="preserve">1. Assurer un processus pour faire ce qui suit :
           </t>
    </r>
    <r>
      <rPr>
        <sz val="11"/>
        <color theme="1"/>
        <rFont val="Lucida Sans"/>
        <family val="2"/>
      </rPr>
      <t>◊</t>
    </r>
    <r>
      <rPr>
        <sz val="11"/>
        <color theme="1"/>
        <rFont val="Calibri"/>
        <family val="2"/>
      </rPr>
      <t xml:space="preserve"> Consigner tous les comportements observés et les éléments déclencheurs
           </t>
    </r>
    <r>
      <rPr>
        <sz val="11"/>
        <color theme="1"/>
        <rFont val="Lucida Sans"/>
        <family val="2"/>
      </rPr>
      <t>◊</t>
    </r>
    <r>
      <rPr>
        <sz val="11"/>
        <color theme="1"/>
        <rFont val="Calibri"/>
        <family val="2"/>
      </rPr>
      <t xml:space="preserve"> Communiquer les risques ainsi que les mesures et procédures de sécurité à tous les travailleurs pertinents
           </t>
    </r>
    <r>
      <rPr>
        <sz val="11"/>
        <color theme="1"/>
        <rFont val="Lucida Sans"/>
        <family val="2"/>
      </rPr>
      <t>◊</t>
    </r>
    <r>
      <rPr>
        <sz val="11"/>
        <color theme="1"/>
        <rFont val="Calibri"/>
        <family val="2"/>
      </rPr>
      <t xml:space="preserve"> Avertir le personnel de sécurité
2. Develop safety plans for residents, families and staff</t>
    </r>
  </si>
  <si>
    <r>
      <t xml:space="preserve">1. Effectuer la vérification environnementale des unités pour cerner les dangers de violence. Cette vérification doit couvrir ce qui suit :
         </t>
    </r>
    <r>
      <rPr>
        <sz val="11"/>
        <color theme="1"/>
        <rFont val="Lucida Sans"/>
        <family val="2"/>
      </rPr>
      <t>◊</t>
    </r>
    <r>
      <rPr>
        <sz val="11"/>
        <color theme="1"/>
        <rFont val="Calibri"/>
        <family val="2"/>
      </rPr>
      <t xml:space="preserve"> Toutes les pièces pour s’assurer que les meubles sont aménagés de manière à prévenir le coincement du personnel
         </t>
    </r>
    <r>
      <rPr>
        <sz val="11"/>
        <color theme="1"/>
        <rFont val="Lucida Sans"/>
        <family val="2"/>
      </rPr>
      <t>◊</t>
    </r>
    <r>
      <rPr>
        <sz val="11"/>
        <color theme="1"/>
        <rFont val="Calibri"/>
        <family val="2"/>
      </rPr>
      <t xml:space="preserve"> Les meubles pour s’assurer qu’ils sont légers et exempts de coins pointus
         </t>
    </r>
    <r>
      <rPr>
        <sz val="11"/>
        <color theme="1"/>
        <rFont val="Lucida Sans"/>
        <family val="2"/>
      </rPr>
      <t>◊</t>
    </r>
    <r>
      <rPr>
        <sz val="11"/>
        <color theme="1"/>
        <rFont val="Calibri"/>
        <family val="2"/>
      </rPr>
      <t xml:space="preserve"> Toutes les pièces pour s’assurer qu’elles sont exemptes d’encombrement, d’armes et d’objets pouvant servir d’armes
         </t>
    </r>
    <r>
      <rPr>
        <sz val="11"/>
        <color theme="1"/>
        <rFont val="Lucida Sans"/>
        <family val="2"/>
      </rPr>
      <t>◊</t>
    </r>
    <r>
      <rPr>
        <sz val="11"/>
        <color theme="1"/>
        <rFont val="Calibri"/>
        <family val="2"/>
      </rPr>
      <t xml:space="preserve"> Évaluer les aires de counseling, d’entrevue et de triage pour s’assurer qu’une sortie secondaire est disponible au cas où un résident bloque la porte principale</t>
    </r>
  </si>
  <si>
    <r>
      <t xml:space="preserve">1. Mettre en œuvre des pratiques appropriées en matière de soins aux résidents:
         </t>
    </r>
    <r>
      <rPr>
        <sz val="11"/>
        <color theme="1"/>
        <rFont val="Lucida Sans"/>
        <family val="2"/>
      </rPr>
      <t>◊</t>
    </r>
    <r>
      <rPr>
        <sz val="11"/>
        <color theme="1"/>
        <rFont val="Calibri"/>
        <family val="2"/>
      </rPr>
      <t xml:space="preserve"> Résidents atteints de démence – P.I.E.C.E.S., Approches douces et persuasives
         </t>
    </r>
    <r>
      <rPr>
        <sz val="11"/>
        <color theme="1"/>
        <rFont val="Lucida Sans"/>
        <family val="2"/>
      </rPr>
      <t>◊</t>
    </r>
    <r>
      <rPr>
        <sz val="11"/>
        <color theme="1"/>
        <rFont val="Calibri"/>
        <family val="2"/>
      </rPr>
      <t xml:space="preserve"> Résidents ayant des problèmes de santé mentale – Collaborative Recovery Model, alliance thérapeutique,
         </t>
    </r>
    <r>
      <rPr>
        <sz val="11"/>
        <color theme="1"/>
        <rFont val="Lucida Sans"/>
        <family val="2"/>
      </rPr>
      <t>◊</t>
    </r>
    <r>
      <rPr>
        <sz val="11"/>
        <color theme="1"/>
        <rFont val="Calibri"/>
        <family val="2"/>
      </rPr>
      <t xml:space="preserve"> Safewards, un modèle de gestion des conflits.</t>
    </r>
    <r>
      <rPr>
        <sz val="11"/>
        <color theme="1"/>
        <rFont val="Calibri"/>
        <family val="2"/>
        <scheme val="minor"/>
      </rPr>
      <t xml:space="preserve">
</t>
    </r>
  </si>
  <si>
    <t>1. Effectuer l’évaluation du risque pour s’assurer que le mélange de compétences du personnel est adéquat pour gérer les fluctuations de la charge de travail de l’unité et les résidents à risque élevé.
2. Examiner l’horaire de pauses du personnel pour veiller à maintenir un mélange de compétences adéquat lors des périodes de repas, pendant lesquelles les résidents présentent des besoins élevés.</t>
  </si>
  <si>
    <t>1. S’assurer que les résidents sont offerts les bons services, activités et programmes.
2. Develop communication strategies to support families and link them to external resources as required</t>
  </si>
  <si>
    <r>
      <t xml:space="preserve">1. Privilégier des stratégies de rechange telles que la désescalade pour favoriser le confort, la sécurité et le bien-être des résidents.
2. Élaborer et instaurer une politique de contentions minimales qui prévoit l’application sécuritaire de l’isolement et des contentions, et ce, en dernier ressort.
3. S’assurer que cette politique comporte des mesures de sécurité du personnel (système de signalement, demandes de renforts de sécurité) et prévoit l’utilisation des équipements de protection personnelle appropriés (gants Kevlar, masque chirurgical avec visière, etc.)
4. Avant d’instaurer la politique de contentions minimales, effectuer une évaluation pour répondre aux problèmes liés aux aidants, au mélange de compétences du personnel et aux résidents.
5. Élaborer et mettre en œuvre un processus d’analyse des incidents impliquant l’emploi de contentions, et ce, en faisant ce qui suit 
          </t>
    </r>
    <r>
      <rPr>
        <sz val="11"/>
        <color theme="1"/>
        <rFont val="Lucida Sans"/>
        <family val="2"/>
      </rPr>
      <t xml:space="preserve">◊ </t>
    </r>
    <r>
      <rPr>
        <sz val="11"/>
        <color theme="1"/>
        <rFont val="Calibri"/>
        <family val="2"/>
      </rPr>
      <t xml:space="preserve">Cerner les facteurs contextuels ayant mené à l’emploi de contentions
          </t>
    </r>
    <r>
      <rPr>
        <sz val="11"/>
        <color theme="1"/>
        <rFont val="Lucida Sans"/>
        <family val="2"/>
      </rPr>
      <t>◊</t>
    </r>
    <r>
      <rPr>
        <sz val="11"/>
        <color theme="1"/>
        <rFont val="Calibri"/>
        <family val="2"/>
      </rPr>
      <t xml:space="preserve"> Se servir de ces informations pour informer la planification de soins et les stratégies de réduction du risque
          </t>
    </r>
    <r>
      <rPr>
        <sz val="11"/>
        <color theme="1"/>
        <rFont val="Lucida Sans"/>
        <family val="2"/>
      </rPr>
      <t>◊</t>
    </r>
    <r>
      <rPr>
        <sz val="11"/>
        <color theme="1"/>
        <rFont val="Calibri"/>
        <family val="2"/>
      </rPr>
      <t xml:space="preserve"> Créer un processus documenté, un outil d’enquête et une procédure de communication pour informer le personnel, les résidents et leurs familles des conclusions d’enquêtes.
6. Former le personnel sur les compétences suivantes et lui donner des occasions régulières de les mettre en pratique :
          </t>
    </r>
    <r>
      <rPr>
        <sz val="11"/>
        <color theme="1"/>
        <rFont val="Lucida Sans"/>
        <family val="2"/>
      </rPr>
      <t>◊</t>
    </r>
    <r>
      <rPr>
        <sz val="11"/>
        <color theme="1"/>
        <rFont val="Calibri"/>
        <family val="2"/>
      </rPr>
      <t xml:space="preserve"> Gestion des comportements agressifs pour éviter l’emploi de contentions
          </t>
    </r>
    <r>
      <rPr>
        <sz val="11"/>
        <color theme="1"/>
        <rFont val="Lucida Sans"/>
        <family val="2"/>
      </rPr>
      <t xml:space="preserve">◊ </t>
    </r>
    <r>
      <rPr>
        <sz val="11"/>
        <color theme="1"/>
        <rFont val="Calibri"/>
        <family val="2"/>
        <scheme val="minor"/>
      </rPr>
      <t xml:space="preserve">Gestion des comportements agressifs pour éviter l’emploi de contentions
          </t>
    </r>
    <r>
      <rPr>
        <sz val="11"/>
        <color theme="1"/>
        <rFont val="Lucida Sans"/>
        <family val="2"/>
      </rPr>
      <t>◊</t>
    </r>
    <r>
      <rPr>
        <sz val="11"/>
        <color theme="1"/>
        <rFont val="Calibri"/>
        <family val="2"/>
      </rPr>
      <t xml:space="preserve"> Emploi de différents niveaux d’interventions physiques
7. Assurer la reconstitution régulière des équipements de contention en fonction de la politique et des procédures de l’organisation</t>
    </r>
  </si>
  <si>
    <r>
      <t xml:space="preserve">1. a) Assurer des niveaux de dotation (personnel de sécurité y compris) qui correspondent au niveau de risque prédominant des résidents et qui tiennent compte de ce qui suit:
         </t>
    </r>
    <r>
      <rPr>
        <sz val="11"/>
        <color theme="1"/>
        <rFont val="Lucida Sans"/>
        <family val="2"/>
      </rPr>
      <t>◊</t>
    </r>
    <r>
      <rPr>
        <sz val="11"/>
        <color theme="1"/>
        <rFont val="Calibri"/>
        <family val="2"/>
      </rPr>
      <t xml:space="preserve"> Protocoles sur la capacité de mobilisation
         </t>
    </r>
    <r>
      <rPr>
        <sz val="11"/>
        <color theme="1"/>
        <rFont val="Lucida Sans"/>
        <family val="2"/>
      </rPr>
      <t>◊</t>
    </r>
    <r>
      <rPr>
        <sz val="11"/>
        <color theme="1"/>
        <rFont val="Calibri"/>
        <family val="2"/>
      </rPr>
      <t xml:space="preserve"> Niveaux d’expérience et mélange de compétences du personnel
2. Instaurer un processus pour examiner de manière continue le mélange de compétences du personnel et les tâches qui lui sont attribuées. Faire des ajustements au besoin.
3. Mettre en œuvre un système de jumelage pour le personnel soignant les résidents à risque élevé.</t>
    </r>
  </si>
  <si>
    <t>1. c) Élaborer un processus pour s’assurer que le personnel soignant les résidents à risque élevé a la formation et les outils nécessaires pour fournir des soins sécuritairement. Exemple de compétences nécessaires : reconnaissance des signes indiquant l’escalade du comportement difficile, techniques de désescalade et de défense physique.
2. Fournir de la formation permettant au personnel de reconnaître les situations pouvant provoquer des comportements réactifs chez les résidents.
3. Former le personnel à reconnaître les comportements agressifs et à utiliser des stratégies de communication et de soins appropriés.
4. Mettre sur pied des programmes de formation spécialisée sur la démence, la santé mentale et les stratégies de soins axés sur le résident.
5. Fournir de la formation sur la sécurité personnelle traitant de, entre autres, la gestion de comportement et des techniques d’immobilisation et de relâchement, selon les circonstances.
6. Fournir une formation en équipe et assurer des occasions régulières de pratique</t>
  </si>
  <si>
    <t>Tenir des réunions du personnel régulières et s’assurer que les enjeux de sécurité figurent toujours à l’ordre du jour et que les procès-verbaux sont distribués à tout le personnel.</t>
  </si>
  <si>
    <r>
      <t xml:space="preserve">1. Mettre en œuvre un programme comportant les éléments suivants:
         </t>
    </r>
    <r>
      <rPr>
        <sz val="11"/>
        <color theme="1"/>
        <rFont val="Lucida Sans"/>
        <family val="2"/>
      </rPr>
      <t>◊</t>
    </r>
    <r>
      <rPr>
        <sz val="11"/>
        <color theme="1"/>
        <rFont val="Calibri"/>
        <family val="2"/>
      </rPr>
      <t xml:space="preserve"> Un plan de sécurité qui traite des équipes de soins interdisciplinaires travaillant auprès de comportements réactifs 
         </t>
    </r>
    <r>
      <rPr>
        <sz val="11"/>
        <color theme="1"/>
        <rFont val="Lucida Sans"/>
        <family val="2"/>
      </rPr>
      <t>◊</t>
    </r>
    <r>
      <rPr>
        <sz val="11"/>
        <color theme="1"/>
        <rFont val="Calibri"/>
        <family val="2"/>
      </rPr>
      <t xml:space="preserve"> Des rôles et responsabilités claires
         </t>
    </r>
    <r>
      <rPr>
        <sz val="11"/>
        <color theme="1"/>
        <rFont val="Lucida Sans"/>
        <family val="2"/>
      </rPr>
      <t>◊</t>
    </r>
    <r>
      <rPr>
        <sz val="11"/>
        <color theme="1"/>
        <rFont val="Calibri"/>
        <family val="2"/>
      </rPr>
      <t xml:space="preserve"> La vérification de la formation du personnel de sécurité pour s’assurer qu’il est capable de protéger les employés et les résidents. Ce programme doit comporter un processus de vérification de l’efficacité
         </t>
    </r>
    <r>
      <rPr>
        <sz val="11"/>
        <color theme="1"/>
        <rFont val="Lucida Sans"/>
        <family val="2"/>
      </rPr>
      <t>◊</t>
    </r>
    <r>
      <rPr>
        <sz val="11"/>
        <color theme="1"/>
        <rFont val="Calibri"/>
        <family val="2"/>
      </rPr>
      <t xml:space="preserve"> S’assurer que le personnel est formé sur tous les mécanismes d’intervention d’urgence.
         </t>
    </r>
    <r>
      <rPr>
        <sz val="11"/>
        <color theme="1"/>
        <rFont val="Lucida Sans"/>
        <family val="2"/>
      </rPr>
      <t>◊</t>
    </r>
    <r>
      <rPr>
        <sz val="11"/>
        <color theme="1"/>
        <rFont val="Calibri"/>
        <family val="2"/>
      </rPr>
      <t xml:space="preserve"> Organiser des simulations d’urgence régulières (par ex., code blanc, alarmes, boutons d’alarmes).</t>
    </r>
  </si>
  <si>
    <t>1. S’assurer que tous les membres de l’équipe connaissent leurs rôles et responsabilités en cas de violence en milieu de travail</t>
  </si>
  <si>
    <t>La zone problématique est-elle identifiée comme étant en état d’alerte?</t>
  </si>
  <si>
    <r>
      <t xml:space="preserve">Veuillez noter que les renseignements contenus dans la présente boîte à outils sont de nature générale et ne s’appliquent pas forcément à toutes les situations ou circonstances. La boîte à outils n’est pas destinée à fournir des conseils juridiques ou à remplacer la </t>
    </r>
    <r>
      <rPr>
        <i/>
        <sz val="11"/>
        <color rgb="FF292522"/>
        <rFont val="Lucida Sans"/>
        <family val="2"/>
      </rPr>
      <t xml:space="preserve">Loi sur la santé et la sécurité au travail </t>
    </r>
    <r>
      <rPr>
        <sz val="11"/>
        <color rgb="FF292522"/>
        <rFont val="Lucida Sans"/>
        <family val="2"/>
      </rPr>
      <t>(LSST), les règlements connexes ou toute autre loi pouvant s’appliquer à votre milieu de travail. En aucun cas la Public Services Health &amp; Safety Association (PSHSA) n’assume la responsabilité des dommages ou des pertes résultant de votre usage de ces renseignements, et elle rejette expressément toute responsabilité dans la mesure autorisée par la loi.</t>
    </r>
  </si>
  <si>
    <t>Tous autres droits réservés</t>
  </si>
  <si>
    <t>Les zones grises désignent les zones protégées du formulaire et les zones blanches sont les zones qui ont nécessité votre contribution.</t>
  </si>
  <si>
    <t>Les utilisateurs sont invité à répondre aux questions dans l'onglet "Étape 1 - Inspection". Un menu déroulant est situé à droite de chaque question  (ne s'affiche que lorsque vous avez choisi la cellule).  Il vous permet de choisir entre oui, non, et s/o.</t>
  </si>
  <si>
    <t>Une fois que vous avez répondu à toutes les questions, cliquez la page Résumé.  Vous y trouverez les résultats et les éléments du plan d'action que vous pourrez imprimer.</t>
  </si>
  <si>
    <t>Pour les membresk, vous trouverez un webinaire "comment faire" enregistré:</t>
  </si>
  <si>
    <t>http://nbccsanew.shoutcms.net/uploads/files/Violence%20in%20the%20Workplace/2019-04-26%2010.19%20Webinaire%20NBCCSA%20au%20sujet%20de%20violence%20et%20harc%C3%A8lement.mp4</t>
  </si>
  <si>
    <t>Cet outil a été créé directement à partir de la recherche et des outils créés par: Association de la santé et de la sécurité des services publics (Boîte à outils pour l’évaluation du risque de violence dans le lieu de travail en soins de longue durée) et des informations tirées du "Modèle d’évaluation du risque de violence au travail pour les centres résidentiels pour adultes / centres de réadaptation régionaux "document créé par le gouvernement de la Nouvelle-Écosse, Travail et Enseignement supérieur.</t>
  </si>
  <si>
    <t>Cet outil contient de nombreux calculs et formules d'arrière-plan permettant une meilleure expérience utilisateur.</t>
  </si>
  <si>
    <t>Salles de réunion/conseil/entrepôt/salles de médication</t>
  </si>
  <si>
    <t>Travailler avec des objets de valeur</t>
  </si>
  <si>
    <t>Travailler dans des endroits distincts des installations surveillées sur le plan de la sécurité</t>
  </si>
  <si>
    <t>Résumé des risques spécifiques à la violence</t>
  </si>
  <si>
    <t>Catégorie de risque</t>
  </si>
  <si>
    <t>Couleur du risque</t>
  </si>
  <si>
    <t>Type de Violence</t>
  </si>
  <si>
    <t>Risque Identifié</t>
  </si>
  <si>
    <t>L'environnement Physique</t>
  </si>
  <si>
    <t>Plan D'action</t>
  </si>
  <si>
    <t>Date D'achevement</t>
  </si>
  <si>
    <t>Terminé par</t>
  </si>
  <si>
    <t>Cadres et pratiques de travail propres à certain départements ou à certaine unités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</si>
</sst>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09]mmmm\ d\,\ yyyy;@"/>
  </numFmts>
  <fonts count="24">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Lucida Sans"/>
      <family val="2"/>
    </font>
    <font>
      <b/>
      <sz val="15"/>
      <color theme="3"/>
      <name val="Calibri"/>
      <family val="2"/>
      <scheme val="minor"/>
    </font>
    <font>
      <b/>
      <sz val="11"/>
      <color theme="3"/>
      <name val="Calibri"/>
      <family val="2"/>
      <scheme val="minor"/>
    </font>
    <font>
      <b/>
      <sz val="11"/>
      <color theme="0"/>
      <name val="Calibri"/>
      <family val="2"/>
      <scheme val="minor"/>
    </font>
    <font>
      <b/>
      <sz val="11"/>
      <color theme="9" tint="-0.249977111117893"/>
      <name val="Calibri"/>
      <family val="2"/>
      <scheme val="minor"/>
    </font>
    <font>
      <b/>
      <sz val="11"/>
      <color rgb="FF7030A0"/>
      <name val="Calibri"/>
      <family val="2"/>
      <scheme val="minor"/>
    </font>
    <font>
      <sz val="8"/>
      <color rgb="FF000000"/>
      <name val="Segoe UI"/>
      <family val="2"/>
    </font>
    <font>
      <b/>
      <sz val="11"/>
      <color theme="9" tint="-0.499984740745262"/>
      <name val="Calibri"/>
      <family val="2"/>
      <scheme val="minor"/>
    </font>
    <font>
      <sz val="10"/>
      <color theme="1"/>
      <name val="Calibri"/>
      <family val="2"/>
    </font>
    <font>
      <sz val="11"/>
      <color theme="1"/>
      <name val="Lucida Sans"/>
      <family val="2"/>
    </font>
    <font>
      <sz val="11"/>
      <color theme="1"/>
      <name val="Calibri"/>
      <family val="2"/>
    </font>
    <font>
      <b/>
      <sz val="11"/>
      <color rgb="FF0070C0"/>
      <name val="Calibri"/>
      <family val="2"/>
      <scheme val="minor"/>
    </font>
    <font>
      <b/>
      <sz val="14"/>
      <color theme="9" tint="-0.499984740745262"/>
      <name val="Calibri"/>
      <family val="2"/>
      <scheme val="minor"/>
    </font>
    <font>
      <sz val="16"/>
      <color theme="0"/>
      <name val="Calibri"/>
      <family val="2"/>
      <scheme val="minor"/>
    </font>
    <font>
      <b/>
      <sz val="14"/>
      <color rgb="FF7030A0"/>
      <name val="Calibri"/>
      <family val="2"/>
      <scheme val="minor"/>
    </font>
    <font>
      <b/>
      <sz val="14"/>
      <color theme="8" tint="-0.499984740745262"/>
      <name val="Calibri"/>
      <family val="2"/>
      <scheme val="minor"/>
    </font>
    <font>
      <sz val="11"/>
      <color rgb="FF292522"/>
      <name val="Lucida Sans"/>
      <family val="2"/>
    </font>
    <font>
      <i/>
      <sz val="11"/>
      <color rgb="FF292522"/>
      <name val="Lucida Sans"/>
      <family val="2"/>
    </font>
    <font>
      <u/>
      <sz val="11"/>
      <color theme="10"/>
      <name val="Calibri"/>
      <family val="2"/>
      <scheme val="minor"/>
    </font>
    <font>
      <sz val="12"/>
      <color rgb="FF212121"/>
      <name val="Inherit"/>
    </font>
  </fonts>
  <fills count="15">
    <fill>
      <patternFill patternType="none"/>
    </fill>
    <fill>
      <patternFill patternType="gray125"/>
    </fill>
    <fill>
      <patternFill patternType="solid">
        <fgColor theme="4"/>
      </patternFill>
    </fill>
    <fill>
      <patternFill patternType="solid">
        <fgColor theme="6" tint="0.59999389629810485"/>
        <bgColor indexed="65"/>
      </patternFill>
    </fill>
    <fill>
      <patternFill patternType="solid">
        <fgColor theme="9"/>
      </patternFill>
    </fill>
    <fill>
      <patternFill patternType="solid">
        <fgColor rgb="FF7030A0"/>
        <bgColor indexed="64"/>
      </patternFill>
    </fill>
    <fill>
      <patternFill patternType="solid">
        <fgColor rgb="FFF4EDF9"/>
        <bgColor indexed="64"/>
      </patternFill>
    </fill>
    <fill>
      <patternFill patternType="solid">
        <fgColor rgb="FFC00000"/>
        <bgColor indexed="64"/>
      </patternFill>
    </fill>
    <fill>
      <patternFill patternType="solid">
        <fgColor theme="5"/>
        <bgColor indexed="64"/>
      </patternFill>
    </fill>
    <fill>
      <patternFill patternType="solid">
        <fgColor rgb="FFFFFF00"/>
        <bgColor indexed="64"/>
      </patternFill>
    </fill>
    <fill>
      <patternFill patternType="solid">
        <fgColor theme="9" tint="0.79998168889431442"/>
        <bgColor indexed="65"/>
      </patternFill>
    </fill>
    <fill>
      <patternFill patternType="solid">
        <fgColor theme="0"/>
        <bgColor theme="9" tint="0.79998168889431442"/>
      </patternFill>
    </fill>
    <fill>
      <patternFill patternType="solid">
        <fgColor theme="9" tint="0.79998168889431442"/>
        <bgColor theme="9" tint="0.59999389629810485"/>
      </patternFill>
    </fill>
    <fill>
      <patternFill patternType="solid">
        <fgColor theme="9" tint="0.79998168889431442"/>
        <bgColor indexed="64"/>
      </patternFill>
    </fill>
    <fill>
      <patternFill patternType="solid">
        <fgColor theme="0" tint="-0.14999847407452621"/>
        <bgColor indexed="64"/>
      </patternFill>
    </fill>
  </fills>
  <borders count="60">
    <border>
      <left/>
      <right/>
      <top/>
      <bottom/>
      <diagonal/>
    </border>
    <border>
      <left/>
      <right/>
      <top/>
      <bottom style="thick">
        <color theme="4"/>
      </bottom>
      <diagonal/>
    </border>
    <border>
      <left/>
      <right/>
      <top style="thick">
        <color auto="1"/>
      </top>
      <bottom/>
      <diagonal/>
    </border>
    <border>
      <left/>
      <right/>
      <top/>
      <bottom style="thick">
        <color auto="1"/>
      </bottom>
      <diagonal/>
    </border>
    <border>
      <left/>
      <right style="thick">
        <color auto="1"/>
      </right>
      <top/>
      <bottom/>
      <diagonal/>
    </border>
    <border>
      <left/>
      <right style="thick">
        <color auto="1"/>
      </right>
      <top/>
      <bottom style="thick">
        <color theme="4"/>
      </bottom>
      <diagonal/>
    </border>
    <border>
      <left/>
      <right style="thick">
        <color auto="1"/>
      </right>
      <top style="thick">
        <color auto="1"/>
      </top>
      <bottom/>
      <diagonal/>
    </border>
    <border>
      <left/>
      <right style="thick">
        <color auto="1"/>
      </right>
      <top/>
      <bottom style="thick">
        <color auto="1"/>
      </bottom>
      <diagonal/>
    </border>
    <border>
      <left/>
      <right/>
      <top style="thick">
        <color theme="4"/>
      </top>
      <bottom/>
      <diagonal/>
    </border>
    <border>
      <left/>
      <right/>
      <top/>
      <bottom style="medium">
        <color theme="4" tint="0.3999755851924192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right/>
      <top style="thick">
        <color theme="9" tint="0.39994506668294322"/>
      </top>
      <bottom/>
      <diagonal/>
    </border>
    <border>
      <left/>
      <right/>
      <top style="thick">
        <color theme="9" tint="0.39994506668294322"/>
      </top>
      <bottom style="thin">
        <color theme="1"/>
      </bottom>
      <diagonal/>
    </border>
    <border>
      <left style="thin">
        <color theme="1"/>
      </left>
      <right style="thin">
        <color theme="1"/>
      </right>
      <top style="thick">
        <color theme="9" tint="0.39994506668294322"/>
      </top>
      <bottom style="thin">
        <color theme="1"/>
      </bottom>
      <diagonal/>
    </border>
    <border>
      <left/>
      <right/>
      <top style="thick">
        <color rgb="FF92D050"/>
      </top>
      <bottom style="medium">
        <color theme="4" tint="0.39997558519241921"/>
      </bottom>
      <diagonal/>
    </border>
    <border>
      <left style="thin">
        <color theme="1"/>
      </left>
      <right style="thin">
        <color theme="1"/>
      </right>
      <top style="thin">
        <color theme="1"/>
      </top>
      <bottom/>
      <diagonal/>
    </border>
    <border>
      <left/>
      <right/>
      <top style="thick">
        <color rgb="FF92D050"/>
      </top>
      <bottom/>
      <diagonal/>
    </border>
    <border>
      <left/>
      <right style="thin">
        <color theme="1"/>
      </right>
      <top style="thin">
        <color theme="1"/>
      </top>
      <bottom/>
      <diagonal/>
    </border>
    <border>
      <left style="thin">
        <color theme="1"/>
      </left>
      <right style="thin">
        <color theme="1"/>
      </right>
      <top style="thick">
        <color rgb="FF92D050"/>
      </top>
      <bottom style="thin">
        <color theme="1"/>
      </bottom>
      <diagonal/>
    </border>
    <border>
      <left/>
      <right style="thin">
        <color theme="1"/>
      </right>
      <top style="thick">
        <color rgb="FF92D050"/>
      </top>
      <bottom style="thin">
        <color theme="1"/>
      </bottom>
      <diagonal/>
    </border>
    <border>
      <left/>
      <right/>
      <top/>
      <bottom style="thick">
        <color rgb="FF92D050"/>
      </bottom>
      <diagonal/>
    </border>
    <border>
      <left/>
      <right style="thin">
        <color auto="1"/>
      </right>
      <top style="thin">
        <color auto="1"/>
      </top>
      <bottom style="thick">
        <color rgb="FF92D050"/>
      </bottom>
      <diagonal/>
    </border>
    <border>
      <left style="thin">
        <color auto="1"/>
      </left>
      <right style="thin">
        <color auto="1"/>
      </right>
      <top style="thin">
        <color auto="1"/>
      </top>
      <bottom style="thick">
        <color rgb="FF92D050"/>
      </bottom>
      <diagonal/>
    </border>
    <border>
      <left style="thin">
        <color theme="1"/>
      </left>
      <right style="thin">
        <color theme="1"/>
      </right>
      <top style="thin">
        <color theme="1"/>
      </top>
      <bottom style="thick">
        <color rgb="FF92D050"/>
      </bottom>
      <diagonal/>
    </border>
    <border>
      <left/>
      <right style="thin">
        <color theme="1"/>
      </right>
      <top style="thin">
        <color theme="1"/>
      </top>
      <bottom style="thick">
        <color rgb="FF92D050"/>
      </bottom>
      <diagonal/>
    </border>
    <border>
      <left/>
      <right style="thin">
        <color theme="1"/>
      </right>
      <top/>
      <bottom/>
      <diagonal/>
    </border>
    <border>
      <left/>
      <right style="thin">
        <color theme="1"/>
      </right>
      <top/>
      <bottom style="thin">
        <color theme="1"/>
      </bottom>
      <diagonal/>
    </border>
    <border>
      <left/>
      <right/>
      <top style="thick">
        <color rgb="FF7030A0"/>
      </top>
      <bottom/>
      <diagonal/>
    </border>
    <border>
      <left/>
      <right/>
      <top/>
      <bottom style="thick">
        <color rgb="FF7030A0"/>
      </bottom>
      <diagonal/>
    </border>
    <border>
      <left style="thin">
        <color theme="1"/>
      </left>
      <right style="thin">
        <color theme="1"/>
      </right>
      <top style="thick">
        <color rgb="FF7030A0"/>
      </top>
      <bottom style="thin">
        <color theme="1"/>
      </bottom>
      <diagonal/>
    </border>
    <border>
      <left style="thin">
        <color theme="1"/>
      </left>
      <right style="thin">
        <color theme="1"/>
      </right>
      <top style="thin">
        <color theme="1"/>
      </top>
      <bottom style="thick">
        <color rgb="FF7030A0"/>
      </bottom>
      <diagonal/>
    </border>
    <border>
      <left/>
      <right style="thin">
        <color theme="1"/>
      </right>
      <top style="thick">
        <color rgb="FF7030A0"/>
      </top>
      <bottom style="thin">
        <color theme="1"/>
      </bottom>
      <diagonal/>
    </border>
    <border>
      <left/>
      <right style="thin">
        <color theme="1"/>
      </right>
      <top style="thin">
        <color theme="1"/>
      </top>
      <bottom style="thick">
        <color rgb="FF7030A0"/>
      </bottom>
      <diagonal/>
    </border>
    <border>
      <left/>
      <right/>
      <top style="thick">
        <color rgb="FF0070C0"/>
      </top>
      <bottom/>
      <diagonal/>
    </border>
    <border>
      <left/>
      <right/>
      <top/>
      <bottom style="thick">
        <color rgb="FF0070C0"/>
      </bottom>
      <diagonal/>
    </border>
    <border>
      <left/>
      <right style="thin">
        <color theme="1"/>
      </right>
      <top style="thick">
        <color rgb="FF0070C0"/>
      </top>
      <bottom style="thin">
        <color theme="1"/>
      </bottom>
      <diagonal/>
    </border>
    <border>
      <left style="thin">
        <color theme="1"/>
      </left>
      <right style="thin">
        <color theme="1"/>
      </right>
      <top style="thick">
        <color rgb="FF0070C0"/>
      </top>
      <bottom style="thin">
        <color theme="1"/>
      </bottom>
      <diagonal/>
    </border>
    <border>
      <left/>
      <right style="thin">
        <color theme="1"/>
      </right>
      <top style="thin">
        <color theme="1"/>
      </top>
      <bottom style="thick">
        <color rgb="FF0070C0"/>
      </bottom>
      <diagonal/>
    </border>
    <border>
      <left style="thin">
        <color theme="1"/>
      </left>
      <right style="thin">
        <color theme="1"/>
      </right>
      <top style="thin">
        <color theme="1"/>
      </top>
      <bottom style="thick">
        <color rgb="FF0070C0"/>
      </bottom>
      <diagonal/>
    </border>
    <border>
      <left/>
      <right style="thin">
        <color theme="1"/>
      </right>
      <top style="thick">
        <color rgb="FF7030A0"/>
      </top>
      <bottom/>
      <diagonal/>
    </border>
    <border>
      <left/>
      <right style="thin">
        <color theme="1"/>
      </right>
      <top/>
      <bottom style="thick">
        <color rgb="FF7030A0"/>
      </bottom>
      <diagonal/>
    </border>
    <border>
      <left/>
      <right/>
      <top style="thin">
        <color theme="1"/>
      </top>
      <bottom style="medium">
        <color theme="4" tint="0.39997558519241921"/>
      </bottom>
      <diagonal/>
    </border>
    <border>
      <left/>
      <right/>
      <top style="thin">
        <color theme="1"/>
      </top>
      <bottom/>
      <diagonal/>
    </border>
    <border>
      <left/>
      <right/>
      <top style="thin">
        <color theme="1"/>
      </top>
      <bottom style="thin">
        <color auto="1"/>
      </bottom>
      <diagonal/>
    </border>
    <border>
      <left style="thin">
        <color auto="1"/>
      </left>
      <right style="thin">
        <color auto="1"/>
      </right>
      <top style="thin">
        <color theme="1"/>
      </top>
      <bottom style="thin">
        <color auto="1"/>
      </bottom>
      <diagonal/>
    </border>
    <border>
      <left style="thin">
        <color theme="1"/>
      </left>
      <right style="thin">
        <color theme="1"/>
      </right>
      <top style="thick">
        <color rgb="FF92D050"/>
      </top>
      <bottom/>
      <diagonal/>
    </border>
    <border>
      <left style="thin">
        <color theme="1"/>
      </left>
      <right style="thin">
        <color theme="1"/>
      </right>
      <top/>
      <bottom/>
      <diagonal/>
    </border>
    <border>
      <left style="thin">
        <color theme="1"/>
      </left>
      <right style="thin">
        <color theme="1"/>
      </right>
      <top/>
      <bottom style="thick">
        <color rgb="FF92D050"/>
      </bottom>
      <diagonal/>
    </border>
    <border>
      <left style="thin">
        <color theme="1"/>
      </left>
      <right style="thin">
        <color theme="1"/>
      </right>
      <top/>
      <bottom style="thin">
        <color theme="1"/>
      </bottom>
      <diagonal/>
    </border>
    <border>
      <left style="thin">
        <color theme="1"/>
      </left>
      <right style="thin">
        <color theme="1"/>
      </right>
      <top style="thick">
        <color rgb="FF7030A0"/>
      </top>
      <bottom/>
      <diagonal/>
    </border>
    <border>
      <left style="thin">
        <color theme="1"/>
      </left>
      <right style="thin">
        <color theme="1"/>
      </right>
      <top/>
      <bottom style="thick">
        <color rgb="FF7030A0"/>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s>
  <cellStyleXfs count="9">
    <xf numFmtId="0" fontId="0" fillId="0" borderId="0"/>
    <xf numFmtId="0" fontId="3" fillId="2"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5" fillId="0" borderId="1" applyNumberFormat="0" applyFill="0" applyAlignment="0" applyProtection="0"/>
    <xf numFmtId="0" fontId="6" fillId="0" borderId="0" applyNumberFormat="0" applyFill="0" applyBorder="0" applyAlignment="0" applyProtection="0"/>
    <xf numFmtId="0" fontId="6" fillId="0" borderId="9" applyNumberFormat="0" applyFill="0" applyAlignment="0" applyProtection="0"/>
    <xf numFmtId="0" fontId="1" fillId="10" borderId="0" applyNumberFormat="0" applyBorder="0" applyAlignment="0" applyProtection="0"/>
    <xf numFmtId="0" fontId="22" fillId="0" borderId="0" applyNumberFormat="0" applyFill="0" applyBorder="0" applyAlignment="0" applyProtection="0"/>
  </cellStyleXfs>
  <cellXfs count="215">
    <xf numFmtId="0" fontId="0" fillId="0" borderId="0" xfId="0"/>
    <xf numFmtId="0" fontId="4" fillId="0" borderId="0" xfId="0" applyFont="1"/>
    <xf numFmtId="0" fontId="0" fillId="0" borderId="0" xfId="0" applyAlignment="1">
      <alignment wrapText="1"/>
    </xf>
    <xf numFmtId="0" fontId="7" fillId="7" borderId="0" xfId="0" applyFont="1" applyFill="1" applyAlignment="1">
      <alignment horizontal="center"/>
    </xf>
    <xf numFmtId="0" fontId="7" fillId="8" borderId="0" xfId="0" applyFont="1" applyFill="1" applyAlignment="1">
      <alignment horizontal="center"/>
    </xf>
    <xf numFmtId="0" fontId="2" fillId="9" borderId="0" xfId="0" applyFont="1" applyFill="1" applyAlignment="1">
      <alignment horizontal="center"/>
    </xf>
    <xf numFmtId="0" fontId="0" fillId="0" borderId="0" xfId="0" applyAlignment="1">
      <alignment horizontal="center"/>
    </xf>
    <xf numFmtId="0" fontId="4" fillId="0" borderId="0" xfId="0" applyFont="1" applyAlignment="1">
      <alignment horizontal="left" vertical="center" wrapText="1"/>
    </xf>
    <xf numFmtId="0" fontId="4" fillId="0" borderId="0" xfId="0" applyFont="1" applyAlignment="1">
      <alignment wrapText="1"/>
    </xf>
    <xf numFmtId="0" fontId="0" fillId="0" borderId="0" xfId="0" applyFont="1" applyAlignment="1">
      <alignment wrapText="1"/>
    </xf>
    <xf numFmtId="0" fontId="5" fillId="0" borderId="1" xfId="4" applyAlignment="1" applyProtection="1">
      <alignment horizontal="center" wrapText="1"/>
      <protection locked="0"/>
    </xf>
    <xf numFmtId="0" fontId="5" fillId="0" borderId="5" xfId="4" applyBorder="1" applyAlignment="1" applyProtection="1">
      <alignment horizontal="center" wrapText="1"/>
      <protection locked="0"/>
    </xf>
    <xf numFmtId="0" fontId="3" fillId="4" borderId="0" xfId="3" applyProtection="1">
      <protection locked="0"/>
    </xf>
    <xf numFmtId="0" fontId="3" fillId="4" borderId="4" xfId="3" applyBorder="1" applyProtection="1">
      <protection locked="0"/>
    </xf>
    <xf numFmtId="0" fontId="0" fillId="0" borderId="0" xfId="0" applyProtection="1">
      <protection locked="0"/>
    </xf>
    <xf numFmtId="0" fontId="0" fillId="5" borderId="0" xfId="0" applyFill="1" applyProtection="1">
      <protection locked="0"/>
    </xf>
    <xf numFmtId="0" fontId="0" fillId="5" borderId="4" xfId="0" applyFill="1" applyBorder="1" applyAlignment="1" applyProtection="1">
      <alignment wrapText="1"/>
      <protection locked="0"/>
    </xf>
    <xf numFmtId="0" fontId="3" fillId="2" borderId="0" xfId="1" applyProtection="1">
      <protection locked="0"/>
    </xf>
    <xf numFmtId="0" fontId="3" fillId="2" borderId="4" xfId="1" applyBorder="1" applyAlignment="1" applyProtection="1">
      <alignment wrapText="1"/>
      <protection locked="0"/>
    </xf>
    <xf numFmtId="0" fontId="0" fillId="0" borderId="3" xfId="0" applyBorder="1" applyProtection="1">
      <protection locked="0"/>
    </xf>
    <xf numFmtId="0" fontId="1" fillId="3" borderId="0" xfId="2" applyProtection="1">
      <protection locked="0" hidden="1"/>
    </xf>
    <xf numFmtId="0" fontId="1" fillId="3" borderId="2" xfId="2" applyBorder="1" applyProtection="1">
      <protection locked="0" hidden="1"/>
    </xf>
    <xf numFmtId="0" fontId="0" fillId="5" borderId="0" xfId="0" applyFill="1" applyProtection="1">
      <protection locked="0" hidden="1"/>
    </xf>
    <xf numFmtId="0" fontId="3" fillId="2" borderId="0" xfId="1" applyProtection="1">
      <protection locked="0" hidden="1"/>
    </xf>
    <xf numFmtId="0" fontId="8" fillId="0" borderId="0" xfId="5" applyFont="1" applyBorder="1" applyAlignment="1" applyProtection="1">
      <alignment horizontal="center" vertical="center"/>
      <protection locked="0"/>
    </xf>
    <xf numFmtId="0" fontId="8" fillId="0" borderId="0" xfId="5" applyFont="1" applyBorder="1" applyAlignment="1" applyProtection="1">
      <alignment horizontal="center" vertical="center" wrapText="1"/>
      <protection locked="0"/>
    </xf>
    <xf numFmtId="164" fontId="1" fillId="10" borderId="50" xfId="7" applyNumberFormat="1" applyBorder="1" applyProtection="1">
      <protection locked="0"/>
    </xf>
    <xf numFmtId="0" fontId="1" fillId="10" borderId="50" xfId="7" applyBorder="1" applyProtection="1">
      <protection locked="0"/>
    </xf>
    <xf numFmtId="164" fontId="1" fillId="10" borderId="11" xfId="7" applyNumberFormat="1" applyBorder="1" applyProtection="1">
      <protection locked="0"/>
    </xf>
    <xf numFmtId="0" fontId="1" fillId="10" borderId="11" xfId="7" applyBorder="1" applyProtection="1">
      <protection locked="0"/>
    </xf>
    <xf numFmtId="0" fontId="1" fillId="10" borderId="12" xfId="7" applyBorder="1" applyAlignment="1" applyProtection="1">
      <alignment wrapText="1"/>
      <protection locked="0"/>
    </xf>
    <xf numFmtId="164" fontId="1" fillId="10" borderId="13" xfId="7" applyNumberFormat="1" applyBorder="1" applyProtection="1">
      <protection locked="0"/>
    </xf>
    <xf numFmtId="0" fontId="1" fillId="10" borderId="13" xfId="7" applyBorder="1" applyProtection="1">
      <protection locked="0"/>
    </xf>
    <xf numFmtId="0" fontId="0" fillId="0" borderId="19" xfId="0" applyBorder="1" applyProtection="1">
      <protection locked="0"/>
    </xf>
    <xf numFmtId="0" fontId="0" fillId="0" borderId="15" xfId="0" applyBorder="1" applyProtection="1">
      <protection locked="0"/>
    </xf>
    <xf numFmtId="0" fontId="0" fillId="0" borderId="23" xfId="0" applyBorder="1" applyAlignment="1" applyProtection="1">
      <alignment wrapText="1"/>
      <protection locked="0"/>
    </xf>
    <xf numFmtId="0" fontId="0" fillId="0" borderId="21" xfId="0" applyBorder="1" applyProtection="1">
      <protection locked="0"/>
    </xf>
    <xf numFmtId="0" fontId="0" fillId="13" borderId="24" xfId="0" applyFill="1" applyBorder="1" applyAlignment="1" applyProtection="1">
      <alignment wrapText="1"/>
      <protection locked="0"/>
    </xf>
    <xf numFmtId="0" fontId="0" fillId="13" borderId="15" xfId="0" applyFill="1" applyBorder="1" applyAlignment="1" applyProtection="1">
      <alignment wrapText="1"/>
      <protection locked="0"/>
    </xf>
    <xf numFmtId="0" fontId="0" fillId="13" borderId="21" xfId="0" applyFill="1" applyBorder="1" applyAlignment="1" applyProtection="1">
      <alignment wrapText="1"/>
      <protection locked="0"/>
    </xf>
    <xf numFmtId="0" fontId="0" fillId="13" borderId="27" xfId="0" applyFill="1" applyBorder="1" applyAlignment="1" applyProtection="1">
      <alignment wrapText="1"/>
      <protection locked="0"/>
    </xf>
    <xf numFmtId="0" fontId="0" fillId="13" borderId="28" xfId="0" applyFill="1" applyBorder="1" applyProtection="1">
      <protection locked="0"/>
    </xf>
    <xf numFmtId="0" fontId="0" fillId="13" borderId="24" xfId="0" applyFill="1" applyBorder="1" applyProtection="1">
      <protection locked="0"/>
    </xf>
    <xf numFmtId="0" fontId="0" fillId="13" borderId="15" xfId="0" applyFill="1" applyBorder="1" applyProtection="1">
      <protection locked="0"/>
    </xf>
    <xf numFmtId="0" fontId="0" fillId="13" borderId="30" xfId="0" applyFill="1" applyBorder="1" applyAlignment="1" applyProtection="1">
      <alignment wrapText="1"/>
      <protection locked="0"/>
    </xf>
    <xf numFmtId="0" fontId="0" fillId="13" borderId="29" xfId="0" applyFill="1" applyBorder="1" applyProtection="1">
      <protection locked="0"/>
    </xf>
    <xf numFmtId="0" fontId="0" fillId="0" borderId="0" xfId="0" applyBorder="1" applyAlignment="1" applyProtection="1">
      <alignment wrapText="1"/>
      <protection locked="0"/>
    </xf>
    <xf numFmtId="0" fontId="0" fillId="0" borderId="24" xfId="0" applyBorder="1" applyProtection="1">
      <protection locked="0"/>
    </xf>
    <xf numFmtId="0" fontId="0" fillId="0" borderId="30" xfId="0" applyBorder="1" applyProtection="1">
      <protection locked="0"/>
    </xf>
    <xf numFmtId="0" fontId="0" fillId="0" borderId="29" xfId="0" applyBorder="1" applyProtection="1">
      <protection locked="0"/>
    </xf>
    <xf numFmtId="0" fontId="9" fillId="0" borderId="0" xfId="5" applyFont="1" applyBorder="1" applyAlignment="1" applyProtection="1">
      <alignment horizontal="center" vertical="center"/>
      <protection locked="0"/>
    </xf>
    <xf numFmtId="0" fontId="9" fillId="0" borderId="34" xfId="5" applyFont="1" applyBorder="1" applyAlignment="1" applyProtection="1">
      <alignment horizontal="center" vertical="center"/>
      <protection locked="0"/>
    </xf>
    <xf numFmtId="0" fontId="9" fillId="0" borderId="0" xfId="5" applyFont="1" applyBorder="1" applyAlignment="1" applyProtection="1">
      <alignment horizontal="center" vertical="center" wrapText="1"/>
      <protection locked="0"/>
    </xf>
    <xf numFmtId="0" fontId="0" fillId="6" borderId="33" xfId="0" applyFill="1" applyBorder="1" applyAlignment="1" applyProtection="1">
      <alignment vertical="top" wrapText="1"/>
      <protection locked="0"/>
    </xf>
    <xf numFmtId="0" fontId="0" fillId="6" borderId="35" xfId="0" applyFill="1" applyBorder="1" applyProtection="1">
      <protection locked="0"/>
    </xf>
    <xf numFmtId="0" fontId="0" fillId="6" borderId="0" xfId="0" applyFill="1" applyBorder="1" applyAlignment="1" applyProtection="1">
      <alignment vertical="top" wrapText="1"/>
      <protection locked="0"/>
    </xf>
    <xf numFmtId="0" fontId="0" fillId="6" borderId="15" xfId="0" applyFill="1" applyBorder="1" applyProtection="1">
      <protection locked="0"/>
    </xf>
    <xf numFmtId="0" fontId="0" fillId="6" borderId="34" xfId="0" applyFill="1" applyBorder="1" applyAlignment="1" applyProtection="1">
      <alignment vertical="top" wrapText="1"/>
      <protection locked="0"/>
    </xf>
    <xf numFmtId="0" fontId="0" fillId="6" borderId="38" xfId="0" applyFill="1" applyBorder="1" applyAlignment="1" applyProtection="1">
      <alignment wrapText="1"/>
      <protection locked="0"/>
    </xf>
    <xf numFmtId="0" fontId="0" fillId="6" borderId="36" xfId="0" applyFill="1" applyBorder="1" applyProtection="1">
      <protection locked="0"/>
    </xf>
    <xf numFmtId="0" fontId="0" fillId="0" borderId="33" xfId="0" applyBorder="1" applyAlignment="1" applyProtection="1">
      <alignment wrapText="1"/>
      <protection locked="0"/>
    </xf>
    <xf numFmtId="0" fontId="0" fillId="0" borderId="35" xfId="0" applyBorder="1" applyProtection="1">
      <protection locked="0"/>
    </xf>
    <xf numFmtId="0" fontId="0" fillId="0" borderId="34" xfId="0" applyBorder="1" applyAlignment="1" applyProtection="1">
      <alignment wrapText="1"/>
      <protection locked="0"/>
    </xf>
    <xf numFmtId="0" fontId="0" fillId="0" borderId="38" xfId="0" applyBorder="1" applyAlignment="1" applyProtection="1">
      <alignment wrapText="1"/>
      <protection locked="0"/>
    </xf>
    <xf numFmtId="0" fontId="0" fillId="0" borderId="36" xfId="0" applyBorder="1" applyProtection="1">
      <protection locked="0"/>
    </xf>
    <xf numFmtId="0" fontId="0" fillId="0" borderId="33"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15" fillId="0" borderId="0" xfId="5" applyFont="1" applyBorder="1" applyAlignment="1" applyProtection="1">
      <alignment horizontal="center" vertical="center"/>
      <protection locked="0"/>
    </xf>
    <xf numFmtId="0" fontId="15" fillId="0" borderId="0" xfId="5" applyFont="1" applyBorder="1" applyAlignment="1" applyProtection="1">
      <alignment horizontal="center" vertical="center" wrapText="1"/>
      <protection locked="0"/>
    </xf>
    <xf numFmtId="0" fontId="0" fillId="0" borderId="39" xfId="0" applyBorder="1" applyAlignment="1" applyProtection="1">
      <alignment horizontal="left" vertical="top" wrapText="1"/>
      <protection locked="0"/>
    </xf>
    <xf numFmtId="0" fontId="0" fillId="0" borderId="42" xfId="0" applyBorder="1" applyProtection="1">
      <protection locked="0"/>
    </xf>
    <xf numFmtId="0" fontId="0" fillId="0" borderId="40" xfId="0" applyBorder="1" applyAlignment="1" applyProtection="1">
      <alignment horizontal="left" vertical="top" wrapText="1"/>
      <protection locked="0"/>
    </xf>
    <xf numFmtId="0" fontId="0" fillId="0" borderId="43" xfId="0" applyBorder="1" applyAlignment="1" applyProtection="1">
      <alignment wrapText="1"/>
      <protection locked="0"/>
    </xf>
    <xf numFmtId="0" fontId="0" fillId="0" borderId="44" xfId="0" applyBorder="1" applyProtection="1">
      <protection locked="0"/>
    </xf>
    <xf numFmtId="0" fontId="1" fillId="10" borderId="48" xfId="7" applyBorder="1" applyAlignment="1" applyProtection="1">
      <alignment vertical="top" wrapText="1"/>
      <protection locked="0" hidden="1"/>
    </xf>
    <xf numFmtId="0" fontId="1" fillId="10" borderId="0" xfId="7" applyBorder="1" applyAlignment="1" applyProtection="1">
      <alignment vertical="top" wrapText="1"/>
      <protection locked="0" hidden="1"/>
    </xf>
    <xf numFmtId="0" fontId="0" fillId="0" borderId="17" xfId="0" applyBorder="1" applyAlignment="1" applyProtection="1">
      <alignment vertical="top" wrapText="1"/>
      <protection locked="0" hidden="1"/>
    </xf>
    <xf numFmtId="0" fontId="0" fillId="0" borderId="0" xfId="0" applyAlignment="1" applyProtection="1">
      <alignment vertical="top" wrapText="1"/>
      <protection locked="0" hidden="1"/>
    </xf>
    <xf numFmtId="0" fontId="0" fillId="13" borderId="22" xfId="0" applyFill="1" applyBorder="1" applyAlignment="1" applyProtection="1">
      <alignment vertical="top" wrapText="1"/>
      <protection locked="0" hidden="1"/>
    </xf>
    <xf numFmtId="0" fontId="0" fillId="13" borderId="0" xfId="0" applyFill="1" applyBorder="1" applyAlignment="1" applyProtection="1">
      <alignment vertical="top" wrapText="1"/>
      <protection locked="0" hidden="1"/>
    </xf>
    <xf numFmtId="0" fontId="0" fillId="13" borderId="26" xfId="0" applyFill="1" applyBorder="1" applyAlignment="1" applyProtection="1">
      <alignment vertical="top" wrapText="1"/>
      <protection locked="0" hidden="1"/>
    </xf>
    <xf numFmtId="0" fontId="0" fillId="0" borderId="22" xfId="0" applyBorder="1" applyAlignment="1" applyProtection="1">
      <alignment vertical="top" wrapText="1"/>
      <protection locked="0" hidden="1"/>
    </xf>
    <xf numFmtId="0" fontId="0" fillId="0" borderId="0" xfId="0" applyBorder="1" applyAlignment="1" applyProtection="1">
      <alignment vertical="top" wrapText="1"/>
      <protection locked="0" hidden="1"/>
    </xf>
    <xf numFmtId="0" fontId="0" fillId="0" borderId="26" xfId="0" applyBorder="1" applyAlignment="1" applyProtection="1">
      <alignment vertical="top" wrapText="1"/>
      <protection locked="0" hidden="1"/>
    </xf>
    <xf numFmtId="0" fontId="0" fillId="0" borderId="22" xfId="0" applyBorder="1" applyAlignment="1" applyProtection="1">
      <alignment wrapText="1"/>
      <protection locked="0" hidden="1"/>
    </xf>
    <xf numFmtId="0" fontId="0" fillId="0" borderId="0" xfId="0" applyBorder="1" applyAlignment="1" applyProtection="1">
      <alignment wrapText="1"/>
      <protection locked="0" hidden="1"/>
    </xf>
    <xf numFmtId="0" fontId="0" fillId="0" borderId="26" xfId="0" applyBorder="1" applyAlignment="1" applyProtection="1">
      <alignment wrapText="1"/>
      <protection locked="0" hidden="1"/>
    </xf>
    <xf numFmtId="0" fontId="1" fillId="10" borderId="49" xfId="7" applyBorder="1" applyAlignment="1" applyProtection="1">
      <alignment wrapText="1"/>
      <protection locked="0" hidden="1"/>
    </xf>
    <xf numFmtId="0" fontId="0" fillId="10" borderId="10" xfId="7" quotePrefix="1" applyFont="1" applyBorder="1" applyAlignment="1" applyProtection="1">
      <alignment wrapText="1"/>
      <protection locked="0" hidden="1"/>
    </xf>
    <xf numFmtId="0" fontId="1" fillId="10" borderId="10" xfId="7" applyBorder="1" applyAlignment="1" applyProtection="1">
      <alignment wrapText="1"/>
      <protection locked="0" hidden="1"/>
    </xf>
    <xf numFmtId="0" fontId="0" fillId="0" borderId="18" xfId="0" applyBorder="1" applyAlignment="1" applyProtection="1">
      <alignment wrapText="1"/>
      <protection locked="0" hidden="1"/>
    </xf>
    <xf numFmtId="0" fontId="0" fillId="0" borderId="14" xfId="0" applyBorder="1" applyAlignment="1" applyProtection="1">
      <alignment wrapText="1"/>
      <protection locked="0" hidden="1"/>
    </xf>
    <xf numFmtId="0" fontId="0" fillId="0" borderId="16" xfId="0" applyBorder="1" applyAlignment="1" applyProtection="1">
      <alignment wrapText="1"/>
      <protection locked="0" hidden="1"/>
    </xf>
    <xf numFmtId="0" fontId="0" fillId="13" borderId="25" xfId="0" applyFill="1" applyBorder="1" applyAlignment="1" applyProtection="1">
      <alignment wrapText="1"/>
      <protection locked="0" hidden="1"/>
    </xf>
    <xf numFmtId="0" fontId="0" fillId="13" borderId="16" xfId="0" applyFill="1" applyBorder="1" applyAlignment="1" applyProtection="1">
      <alignment wrapText="1"/>
      <protection locked="0" hidden="1"/>
    </xf>
    <xf numFmtId="0" fontId="0" fillId="13" borderId="23" xfId="0" applyFill="1" applyBorder="1" applyAlignment="1" applyProtection="1">
      <alignment wrapText="1"/>
      <protection locked="0" hidden="1"/>
    </xf>
    <xf numFmtId="0" fontId="0" fillId="0" borderId="25" xfId="0" applyBorder="1" applyAlignment="1" applyProtection="1">
      <alignment wrapText="1"/>
      <protection locked="0" hidden="1"/>
    </xf>
    <xf numFmtId="0" fontId="0" fillId="6" borderId="37" xfId="0" applyFill="1" applyBorder="1" applyAlignment="1" applyProtection="1">
      <alignment wrapText="1"/>
      <protection locked="0" hidden="1"/>
    </xf>
    <xf numFmtId="0" fontId="0" fillId="6" borderId="16" xfId="0" applyFill="1" applyBorder="1" applyAlignment="1" applyProtection="1">
      <alignment wrapText="1"/>
      <protection locked="0" hidden="1"/>
    </xf>
    <xf numFmtId="0" fontId="0" fillId="0" borderId="37" xfId="0" applyBorder="1" applyAlignment="1" applyProtection="1">
      <alignment wrapText="1"/>
      <protection locked="0" hidden="1"/>
    </xf>
    <xf numFmtId="0" fontId="0" fillId="0" borderId="41" xfId="0" applyBorder="1" applyAlignment="1" applyProtection="1">
      <alignment wrapText="1"/>
      <protection locked="0" hidden="1"/>
    </xf>
    <xf numFmtId="0" fontId="0" fillId="14" borderId="0" xfId="0" applyFill="1" applyProtection="1">
      <protection locked="0"/>
    </xf>
    <xf numFmtId="0" fontId="17" fillId="5" borderId="0" xfId="1" applyFont="1" applyFill="1" applyProtection="1">
      <protection locked="0"/>
    </xf>
    <xf numFmtId="0" fontId="18" fillId="3" borderId="57" xfId="2" applyFont="1" applyBorder="1" applyProtection="1">
      <protection locked="0"/>
    </xf>
    <xf numFmtId="0" fontId="16" fillId="3" borderId="59" xfId="2" applyFont="1" applyBorder="1" applyProtection="1">
      <protection locked="0"/>
    </xf>
    <xf numFmtId="0" fontId="18" fillId="3" borderId="59" xfId="2" applyFont="1" applyBorder="1" applyProtection="1">
      <protection locked="0"/>
    </xf>
    <xf numFmtId="0" fontId="0" fillId="14" borderId="0" xfId="0" applyFill="1" applyAlignment="1" applyProtection="1">
      <alignment wrapText="1"/>
      <protection locked="0"/>
    </xf>
    <xf numFmtId="0" fontId="0" fillId="0" borderId="0" xfId="0" applyAlignment="1" applyProtection="1">
      <alignment wrapText="1"/>
      <protection locked="0"/>
    </xf>
    <xf numFmtId="0" fontId="18" fillId="3" borderId="59" xfId="2" applyFont="1" applyBorder="1" applyAlignment="1" applyProtection="1">
      <alignment wrapText="1"/>
      <protection locked="0"/>
    </xf>
    <xf numFmtId="0" fontId="17" fillId="2" borderId="0" xfId="1" applyFont="1" applyProtection="1">
      <protection locked="0"/>
    </xf>
    <xf numFmtId="0" fontId="0" fillId="0" borderId="3" xfId="0" applyBorder="1" applyAlignment="1" applyProtection="1">
      <alignment wrapText="1"/>
      <protection locked="0"/>
    </xf>
    <xf numFmtId="0" fontId="19" fillId="3" borderId="58" xfId="2" applyFont="1" applyBorder="1" applyProtection="1">
      <protection locked="0"/>
    </xf>
    <xf numFmtId="0" fontId="19" fillId="14" borderId="59" xfId="2" applyFont="1" applyFill="1" applyBorder="1" applyAlignment="1" applyProtection="1">
      <alignment wrapText="1"/>
      <protection locked="0"/>
    </xf>
    <xf numFmtId="0" fontId="17" fillId="4" borderId="0" xfId="3" applyFont="1" applyAlignment="1" applyProtection="1">
      <alignment wrapText="1"/>
      <protection locked="0"/>
    </xf>
    <xf numFmtId="0" fontId="16" fillId="3" borderId="57" xfId="2" applyFont="1" applyBorder="1" applyAlignment="1" applyProtection="1">
      <alignment wrapText="1"/>
      <protection locked="0"/>
    </xf>
    <xf numFmtId="0" fontId="20" fillId="0" borderId="0" xfId="0" applyFont="1" applyAlignment="1">
      <alignment vertical="center"/>
    </xf>
    <xf numFmtId="0" fontId="0" fillId="0" borderId="0" xfId="0" applyAlignment="1">
      <alignment wrapText="1"/>
    </xf>
    <xf numFmtId="0" fontId="20" fillId="0" borderId="0" xfId="0" applyFont="1" applyAlignment="1">
      <alignment vertical="center" wrapText="1"/>
    </xf>
    <xf numFmtId="0" fontId="23" fillId="0" borderId="0" xfId="0" applyFont="1" applyAlignment="1">
      <alignment horizontal="left" vertical="center" wrapText="1"/>
    </xf>
    <xf numFmtId="0" fontId="22" fillId="0" borderId="0" xfId="8" applyAlignment="1">
      <alignment wrapText="1"/>
    </xf>
    <xf numFmtId="0" fontId="1" fillId="3" borderId="2" xfId="2" applyBorder="1" applyAlignment="1" applyProtection="1">
      <alignment vertical="top"/>
      <protection locked="0" hidden="1"/>
    </xf>
    <xf numFmtId="0" fontId="0" fillId="0" borderId="0" xfId="0" applyAlignment="1" applyProtection="1">
      <alignment vertical="top"/>
      <protection locked="0" hidden="1"/>
    </xf>
    <xf numFmtId="0" fontId="1" fillId="0" borderId="2" xfId="2" applyFill="1" applyBorder="1" applyAlignment="1" applyProtection="1">
      <alignment vertical="top"/>
      <protection locked="0"/>
    </xf>
    <xf numFmtId="0" fontId="0" fillId="0" borderId="0" xfId="0" applyFill="1" applyAlignment="1" applyProtection="1">
      <alignment vertical="top"/>
      <protection locked="0"/>
    </xf>
    <xf numFmtId="0" fontId="0" fillId="0" borderId="6" xfId="0" applyBorder="1" applyAlignment="1" applyProtection="1">
      <alignment wrapText="1"/>
      <protection locked="0"/>
    </xf>
    <xf numFmtId="0" fontId="0" fillId="0" borderId="4" xfId="0" applyBorder="1" applyAlignment="1" applyProtection="1">
      <alignment wrapText="1"/>
      <protection locked="0"/>
    </xf>
    <xf numFmtId="0" fontId="0" fillId="0" borderId="3" xfId="0" applyBorder="1" applyAlignment="1" applyProtection="1">
      <alignment vertical="top"/>
      <protection locked="0" hidden="1"/>
    </xf>
    <xf numFmtId="0" fontId="0" fillId="0" borderId="3" xfId="0" applyFill="1" applyBorder="1" applyAlignment="1" applyProtection="1">
      <alignment vertical="top"/>
      <protection locked="0"/>
    </xf>
    <xf numFmtId="0" fontId="0" fillId="0" borderId="7" xfId="0" applyBorder="1" applyAlignment="1" applyProtection="1">
      <alignment wrapText="1"/>
      <protection locked="0"/>
    </xf>
    <xf numFmtId="0" fontId="1" fillId="3" borderId="0" xfId="2" applyAlignment="1" applyProtection="1">
      <alignment vertical="top"/>
      <protection locked="0" hidden="1"/>
    </xf>
    <xf numFmtId="0" fontId="1" fillId="0" borderId="0" xfId="2" applyFill="1" applyAlignment="1" applyProtection="1">
      <alignment vertical="top"/>
      <protection locked="0"/>
    </xf>
    <xf numFmtId="0" fontId="1" fillId="3" borderId="0" xfId="2" applyBorder="1" applyAlignment="1" applyProtection="1">
      <alignment vertical="top"/>
      <protection locked="0" hidden="1"/>
    </xf>
    <xf numFmtId="0" fontId="1" fillId="0" borderId="0" xfId="2" applyFill="1" applyBorder="1" applyAlignment="1" applyProtection="1">
      <alignment vertical="top"/>
      <protection locked="0"/>
    </xf>
    <xf numFmtId="0" fontId="1" fillId="3" borderId="3" xfId="2" applyBorder="1" applyAlignment="1" applyProtection="1">
      <alignment vertical="top"/>
      <protection locked="0" hidden="1"/>
    </xf>
    <xf numFmtId="0" fontId="1" fillId="0" borderId="3" xfId="2" applyFill="1" applyBorder="1" applyAlignment="1" applyProtection="1">
      <alignment vertical="top"/>
      <protection locked="0"/>
    </xf>
    <xf numFmtId="0" fontId="0" fillId="0" borderId="6"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51" xfId="0" applyBorder="1" applyAlignment="1" applyProtection="1">
      <protection locked="0"/>
    </xf>
    <xf numFmtId="0" fontId="0" fillId="0" borderId="52" xfId="0" applyBorder="1" applyAlignment="1" applyProtection="1">
      <protection locked="0"/>
    </xf>
    <xf numFmtId="0" fontId="0" fillId="0" borderId="53" xfId="0" applyBorder="1" applyAlignment="1" applyProtection="1">
      <protection locked="0"/>
    </xf>
    <xf numFmtId="0" fontId="0" fillId="0" borderId="21" xfId="0" applyBorder="1" applyAlignment="1" applyProtection="1">
      <protection locked="0"/>
    </xf>
    <xf numFmtId="0" fontId="0" fillId="0" borderId="54" xfId="0" applyBorder="1" applyAlignment="1" applyProtection="1">
      <protection locked="0"/>
    </xf>
    <xf numFmtId="0" fontId="0" fillId="0" borderId="55" xfId="0" applyBorder="1" applyAlignment="1" applyProtection="1">
      <protection locked="0"/>
    </xf>
    <xf numFmtId="0" fontId="0" fillId="0" borderId="56" xfId="0" applyBorder="1" applyAlignment="1" applyProtection="1">
      <protection locked="0"/>
    </xf>
    <xf numFmtId="0" fontId="15" fillId="0" borderId="39"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39"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9" fillId="0" borderId="33" xfId="0" applyFont="1"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3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3" fillId="2" borderId="8" xfId="1" applyBorder="1" applyAlignment="1" applyProtection="1">
      <alignment horizontal="center"/>
      <protection locked="0"/>
    </xf>
    <xf numFmtId="0" fontId="3" fillId="2" borderId="0" xfId="1" applyBorder="1" applyAlignment="1" applyProtection="1">
      <alignment horizontal="center"/>
      <protection locked="0"/>
    </xf>
    <xf numFmtId="0" fontId="0" fillId="0" borderId="39" xfId="0" applyBorder="1" applyAlignment="1" applyProtection="1">
      <protection locked="0"/>
    </xf>
    <xf numFmtId="0" fontId="0" fillId="0" borderId="0" xfId="0" applyBorder="1" applyAlignment="1" applyProtection="1">
      <protection locked="0"/>
    </xf>
    <xf numFmtId="0" fontId="0" fillId="0" borderId="40" xfId="0" applyBorder="1" applyAlignment="1" applyProtection="1">
      <protection locked="0"/>
    </xf>
    <xf numFmtId="0" fontId="0" fillId="0" borderId="0" xfId="0" applyAlignment="1" applyProtection="1">
      <protection locked="0"/>
    </xf>
    <xf numFmtId="0" fontId="9" fillId="6" borderId="33"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0" fillId="6" borderId="34" xfId="0" applyFill="1" applyBorder="1" applyAlignment="1" applyProtection="1">
      <alignment horizontal="center" vertical="center" wrapText="1"/>
      <protection locked="0"/>
    </xf>
    <xf numFmtId="0" fontId="0" fillId="6" borderId="33" xfId="0" applyFill="1" applyBorder="1" applyAlignment="1" applyProtection="1">
      <alignment horizontal="center" vertical="center"/>
      <protection locked="0"/>
    </xf>
    <xf numFmtId="0" fontId="0" fillId="6" borderId="0" xfId="0" applyFill="1" applyBorder="1" applyAlignment="1" applyProtection="1">
      <alignment horizontal="center" vertical="center"/>
      <protection locked="0"/>
    </xf>
    <xf numFmtId="0" fontId="0" fillId="6" borderId="34" xfId="0" applyFill="1" applyBorder="1" applyAlignment="1" applyProtection="1">
      <alignment horizontal="center" vertical="center"/>
      <protection locked="0"/>
    </xf>
    <xf numFmtId="0" fontId="11" fillId="0" borderId="22" xfId="0"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11" fillId="0" borderId="26" xfId="0" applyFont="1" applyBorder="1" applyAlignment="1" applyProtection="1">
      <alignment horizontal="center" vertical="center"/>
      <protection hidden="1"/>
    </xf>
    <xf numFmtId="0" fontId="0" fillId="0" borderId="22" xfId="0"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26" xfId="0" applyBorder="1" applyAlignment="1" applyProtection="1">
      <alignment horizontal="center" vertical="center"/>
      <protection hidden="1"/>
    </xf>
    <xf numFmtId="0" fontId="0" fillId="0" borderId="23" xfId="0" applyBorder="1" applyAlignment="1" applyProtection="1">
      <alignment wrapText="1"/>
      <protection locked="0" hidden="1"/>
    </xf>
    <xf numFmtId="0" fontId="0" fillId="0" borderId="31" xfId="0" applyBorder="1" applyAlignment="1" applyProtection="1">
      <alignment wrapText="1"/>
      <protection locked="0" hidden="1"/>
    </xf>
    <xf numFmtId="0" fontId="0" fillId="0" borderId="32" xfId="0" applyBorder="1" applyAlignment="1" applyProtection="1">
      <alignment wrapText="1"/>
      <protection locked="0" hidden="1"/>
    </xf>
    <xf numFmtId="0" fontId="3" fillId="5" borderId="8" xfId="3" applyFill="1" applyBorder="1" applyAlignment="1" applyProtection="1">
      <alignment horizontal="center"/>
      <protection locked="0"/>
    </xf>
    <xf numFmtId="0" fontId="0" fillId="6" borderId="0" xfId="0" applyFill="1" applyBorder="1" applyAlignment="1" applyProtection="1">
      <alignment wrapText="1"/>
      <protection locked="0"/>
    </xf>
    <xf numFmtId="0" fontId="0" fillId="6" borderId="34" xfId="0" applyFill="1" applyBorder="1" applyAlignment="1" applyProtection="1">
      <alignment wrapText="1"/>
      <protection locked="0"/>
    </xf>
    <xf numFmtId="0" fontId="0" fillId="0" borderId="45" xfId="0" applyBorder="1" applyAlignment="1" applyProtection="1">
      <alignment wrapText="1"/>
      <protection locked="0"/>
    </xf>
    <xf numFmtId="0" fontId="0" fillId="0" borderId="31" xfId="0" applyBorder="1" applyAlignment="1" applyProtection="1">
      <alignment wrapText="1"/>
      <protection locked="0"/>
    </xf>
    <xf numFmtId="0" fontId="0" fillId="0" borderId="46" xfId="0" applyBorder="1" applyAlignment="1" applyProtection="1">
      <alignment wrapText="1"/>
      <protection locked="0"/>
    </xf>
    <xf numFmtId="0" fontId="0" fillId="0" borderId="0" xfId="0" applyAlignment="1" applyProtection="1">
      <alignment horizontal="center" vertical="center"/>
      <protection locked="0"/>
    </xf>
    <xf numFmtId="0" fontId="0" fillId="0" borderId="33" xfId="0" applyBorder="1" applyAlignment="1" applyProtection="1">
      <protection locked="0"/>
    </xf>
    <xf numFmtId="0" fontId="0" fillId="0" borderId="34" xfId="0" applyBorder="1" applyAlignment="1" applyProtection="1">
      <protection locked="0"/>
    </xf>
    <xf numFmtId="0" fontId="11" fillId="13" borderId="22" xfId="0" applyFont="1" applyFill="1" applyBorder="1" applyAlignment="1" applyProtection="1">
      <alignment horizontal="center" vertical="center"/>
      <protection hidden="1"/>
    </xf>
    <xf numFmtId="0" fontId="11" fillId="13" borderId="0" xfId="0" applyFont="1" applyFill="1" applyBorder="1" applyAlignment="1" applyProtection="1">
      <alignment horizontal="center" vertical="center"/>
      <protection hidden="1"/>
    </xf>
    <xf numFmtId="0" fontId="11" fillId="13" borderId="26" xfId="0" applyFont="1" applyFill="1" applyBorder="1" applyAlignment="1" applyProtection="1">
      <alignment horizontal="center" vertical="center"/>
      <protection hidden="1"/>
    </xf>
    <xf numFmtId="0" fontId="0" fillId="13" borderId="22" xfId="0" applyFill="1" applyBorder="1" applyAlignment="1" applyProtection="1">
      <alignment horizontal="center" vertical="center"/>
      <protection hidden="1"/>
    </xf>
    <xf numFmtId="0" fontId="11" fillId="0" borderId="22" xfId="0" applyFont="1" applyBorder="1" applyAlignment="1" applyProtection="1">
      <alignment horizontal="center" vertical="center" wrapText="1"/>
      <protection hidden="1"/>
    </xf>
    <xf numFmtId="0" fontId="11" fillId="0" borderId="0" xfId="0" applyFont="1" applyBorder="1" applyAlignment="1" applyProtection="1">
      <alignment horizontal="center" vertical="center" wrapText="1"/>
      <protection hidden="1"/>
    </xf>
    <xf numFmtId="0" fontId="11" fillId="0" borderId="26" xfId="0" applyFont="1" applyBorder="1" applyAlignment="1" applyProtection="1">
      <alignment horizontal="center" vertical="center" wrapText="1"/>
      <protection hidden="1"/>
    </xf>
    <xf numFmtId="0" fontId="0" fillId="0" borderId="25" xfId="0" applyBorder="1" applyAlignment="1" applyProtection="1">
      <alignment wrapText="1"/>
      <protection locked="0" hidden="1"/>
    </xf>
    <xf numFmtId="0" fontId="0" fillId="0" borderId="16" xfId="0" applyBorder="1" applyAlignment="1" applyProtection="1">
      <alignment wrapText="1"/>
      <protection locked="0" hidden="1"/>
    </xf>
    <xf numFmtId="0" fontId="0" fillId="0" borderId="30" xfId="0" applyBorder="1" applyAlignment="1" applyProtection="1">
      <alignment wrapText="1"/>
      <protection locked="0" hidden="1"/>
    </xf>
    <xf numFmtId="0" fontId="0" fillId="13" borderId="0" xfId="0" applyFill="1" applyBorder="1" applyAlignment="1" applyProtection="1">
      <alignment horizontal="center" vertical="center"/>
      <protection hidden="1"/>
    </xf>
    <xf numFmtId="0" fontId="11" fillId="12" borderId="17" xfId="0" applyFont="1" applyFill="1" applyBorder="1" applyAlignment="1" applyProtection="1">
      <alignment horizontal="center" vertical="center" wrapText="1"/>
      <protection hidden="1"/>
    </xf>
    <xf numFmtId="0" fontId="11" fillId="13" borderId="0" xfId="0" applyFont="1" applyFill="1" applyBorder="1" applyAlignment="1" applyProtection="1">
      <alignment vertical="center"/>
      <protection hidden="1"/>
    </xf>
    <xf numFmtId="0" fontId="11" fillId="13" borderId="0" xfId="0" applyFont="1" applyFill="1" applyBorder="1" applyAlignment="1" applyProtection="1">
      <protection hidden="1"/>
    </xf>
    <xf numFmtId="0" fontId="0" fillId="0" borderId="26" xfId="0" applyBorder="1" applyAlignment="1" applyProtection="1">
      <protection hidden="1"/>
    </xf>
    <xf numFmtId="0" fontId="5" fillId="0" borderId="1" xfId="4" applyAlignment="1" applyProtection="1">
      <alignment horizontal="center"/>
      <protection locked="0"/>
    </xf>
    <xf numFmtId="0" fontId="3" fillId="4" borderId="8" xfId="3" applyBorder="1" applyAlignment="1" applyProtection="1">
      <alignment horizontal="center"/>
      <protection locked="0"/>
    </xf>
    <xf numFmtId="0" fontId="11" fillId="10" borderId="47" xfId="6" applyFont="1" applyFill="1" applyBorder="1" applyAlignment="1" applyProtection="1">
      <alignment vertical="center"/>
      <protection hidden="1"/>
    </xf>
    <xf numFmtId="0" fontId="11" fillId="10" borderId="9" xfId="6" applyFont="1" applyFill="1" applyBorder="1" applyAlignment="1" applyProtection="1">
      <alignment vertical="center"/>
      <protection hidden="1"/>
    </xf>
    <xf numFmtId="0" fontId="11" fillId="10" borderId="0" xfId="6" applyFont="1" applyFill="1" applyBorder="1" applyAlignment="1" applyProtection="1">
      <alignment vertical="center"/>
      <protection hidden="1"/>
    </xf>
    <xf numFmtId="0" fontId="1" fillId="10" borderId="48" xfId="7" applyBorder="1" applyAlignment="1" applyProtection="1">
      <alignment horizontal="center" vertical="center"/>
      <protection hidden="1"/>
    </xf>
    <xf numFmtId="0" fontId="1" fillId="10" borderId="0" xfId="7" applyBorder="1" applyAlignment="1" applyProtection="1">
      <alignment horizontal="center" vertical="center"/>
      <protection hidden="1"/>
    </xf>
    <xf numFmtId="0" fontId="11" fillId="11" borderId="20" xfId="6" applyFont="1" applyFill="1" applyBorder="1" applyAlignment="1" applyProtection="1">
      <alignment horizontal="center" vertical="center" wrapText="1"/>
      <protection hidden="1"/>
    </xf>
    <xf numFmtId="0" fontId="11" fillId="0" borderId="9" xfId="6" applyFont="1" applyBorder="1" applyAlignment="1" applyProtection="1">
      <alignment vertical="center"/>
      <protection hidden="1"/>
    </xf>
    <xf numFmtId="0" fontId="11" fillId="0" borderId="0" xfId="6" applyFont="1" applyBorder="1" applyAlignment="1" applyProtection="1">
      <alignment vertical="center"/>
      <protection hidden="1"/>
    </xf>
    <xf numFmtId="0" fontId="0" fillId="0" borderId="17" xfId="0" applyBorder="1" applyAlignment="1" applyProtection="1">
      <alignment horizontal="center" vertical="center"/>
      <protection hidden="1"/>
    </xf>
    <xf numFmtId="0" fontId="0" fillId="0" borderId="48" xfId="0" applyBorder="1" applyAlignment="1" applyProtection="1">
      <protection locked="0"/>
    </xf>
    <xf numFmtId="0" fontId="0" fillId="0" borderId="26" xfId="0" applyBorder="1" applyAlignment="1" applyProtection="1">
      <protection locked="0"/>
    </xf>
    <xf numFmtId="0" fontId="0" fillId="0" borderId="22" xfId="0" applyBorder="1" applyAlignment="1" applyProtection="1">
      <protection locked="0"/>
    </xf>
    <xf numFmtId="0" fontId="0" fillId="0" borderId="1" xfId="0" applyBorder="1" applyAlignment="1" applyProtection="1">
      <protection locked="0"/>
    </xf>
  </cellXfs>
  <cellStyles count="9">
    <cellStyle name="20% - Accent6" xfId="7" builtinId="50"/>
    <cellStyle name="40% - Accent3" xfId="2" builtinId="39"/>
    <cellStyle name="Accent1" xfId="1" builtinId="29"/>
    <cellStyle name="Accent6" xfId="3" builtinId="49"/>
    <cellStyle name="Heading 1" xfId="4" builtinId="16"/>
    <cellStyle name="Heading 3" xfId="6" builtinId="18"/>
    <cellStyle name="Heading 4" xfId="5" builtinId="19"/>
    <cellStyle name="Hyperlink" xfId="8" builtinId="8"/>
    <cellStyle name="Normal" xfId="0" builtinId="0"/>
  </cellStyles>
  <dxfs count="60">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FF00"/>
        </patternFill>
      </fill>
    </dxf>
  </dxfs>
  <tableStyles count="0" defaultTableStyle="TableStyleMedium2" defaultPivotStyle="PivotStyleLight16"/>
  <colors>
    <mruColors>
      <color rgb="FFF4EDF9"/>
      <color rgb="FFC59E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142876</xdr:colOff>
          <xdr:row>3</xdr:row>
          <xdr:rowOff>195263</xdr:rowOff>
        </xdr:from>
        <xdr:to>
          <xdr:col>3</xdr:col>
          <xdr:colOff>0</xdr:colOff>
          <xdr:row>10</xdr:row>
          <xdr:rowOff>71437</xdr:rowOff>
        </xdr:to>
        <xdr:grpSp>
          <xdr:nvGrpSpPr>
            <xdr:cNvPr id="48" name="Group 47">
              <a:extLst>
                <a:ext uri="{FF2B5EF4-FFF2-40B4-BE49-F238E27FC236}">
                  <a16:creationId xmlns:a16="http://schemas.microsoft.com/office/drawing/2014/main" id="{00000000-0008-0000-0400-000030000000}"/>
                </a:ext>
              </a:extLst>
            </xdr:cNvPr>
            <xdr:cNvGrpSpPr>
              <a:grpSpLocks/>
            </xdr:cNvGrpSpPr>
          </xdr:nvGrpSpPr>
          <xdr:grpSpPr>
            <a:xfrm>
              <a:off x="3393282" y="850107"/>
              <a:ext cx="1595437" cy="1293018"/>
              <a:chOff x="9872654" y="904875"/>
              <a:chExt cx="1477454" cy="1345407"/>
            </a:xfrm>
          </xdr:grpSpPr>
          <xdr:sp macro="" textlink="">
            <xdr:nvSpPr>
              <xdr:cNvPr id="9585" name="Check Box 1393" descr="Verbal threat in person" hidden="1">
                <a:extLst>
                  <a:ext uri="{63B3BB69-23CF-44E3-9099-C40C66FF867C}">
                    <a14:compatExt spid="_x0000_s9585"/>
                  </a:ext>
                  <a:ext uri="{FF2B5EF4-FFF2-40B4-BE49-F238E27FC236}">
                    <a16:creationId xmlns:a16="http://schemas.microsoft.com/office/drawing/2014/main" id="{00000000-0008-0000-0400-000071250000}"/>
                  </a:ext>
                </a:extLst>
              </xdr:cNvPr>
              <xdr:cNvSpPr/>
            </xdr:nvSpPr>
            <xdr:spPr bwMode="auto">
              <a:xfrm>
                <a:off x="9872654" y="904875"/>
                <a:ext cx="1477454"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verbale en personne</a:t>
                </a:r>
              </a:p>
            </xdr:txBody>
          </xdr:sp>
          <xdr:sp macro="" textlink="">
            <xdr:nvSpPr>
              <xdr:cNvPr id="9586" name="Check Box 1394" descr="Verbal threat in person" hidden="1">
                <a:extLst>
                  <a:ext uri="{63B3BB69-23CF-44E3-9099-C40C66FF867C}">
                    <a14:compatExt spid="_x0000_s9586"/>
                  </a:ext>
                  <a:ext uri="{FF2B5EF4-FFF2-40B4-BE49-F238E27FC236}">
                    <a16:creationId xmlns:a16="http://schemas.microsoft.com/office/drawing/2014/main" id="{00000000-0008-0000-0400-000072250000}"/>
                  </a:ext>
                </a:extLst>
              </xdr:cNvPr>
              <xdr:cNvSpPr/>
            </xdr:nvSpPr>
            <xdr:spPr bwMode="auto">
              <a:xfrm>
                <a:off x="9872655" y="1147763"/>
                <a:ext cx="1477453" cy="2214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 par téléphone</a:t>
                </a:r>
              </a:p>
            </xdr:txBody>
          </xdr:sp>
          <xdr:sp macro="" textlink="">
            <xdr:nvSpPr>
              <xdr:cNvPr id="9587" name="Check Box 1395" descr="Verbal threat in person" hidden="1">
                <a:extLst>
                  <a:ext uri="{63B3BB69-23CF-44E3-9099-C40C66FF867C}">
                    <a14:compatExt spid="_x0000_s9587"/>
                  </a:ext>
                  <a:ext uri="{FF2B5EF4-FFF2-40B4-BE49-F238E27FC236}">
                    <a16:creationId xmlns:a16="http://schemas.microsoft.com/office/drawing/2014/main" id="{00000000-0008-0000-0400-000073250000}"/>
                  </a:ext>
                </a:extLst>
              </xdr:cNvPr>
              <xdr:cNvSpPr/>
            </xdr:nvSpPr>
            <xdr:spPr bwMode="auto">
              <a:xfrm>
                <a:off x="9872663" y="1352550"/>
                <a:ext cx="1366837" cy="2309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écrite</a:t>
                </a:r>
              </a:p>
            </xdr:txBody>
          </xdr:sp>
          <xdr:sp macro="" textlink="">
            <xdr:nvSpPr>
              <xdr:cNvPr id="9588" name="Check Box 1396" descr="Verbal threat in person" hidden="1">
                <a:extLst>
                  <a:ext uri="{63B3BB69-23CF-44E3-9099-C40C66FF867C}">
                    <a14:compatExt spid="_x0000_s9588"/>
                  </a:ext>
                  <a:ext uri="{FF2B5EF4-FFF2-40B4-BE49-F238E27FC236}">
                    <a16:creationId xmlns:a16="http://schemas.microsoft.com/office/drawing/2014/main" id="{00000000-0008-0000-0400-000074250000}"/>
                  </a:ext>
                </a:extLst>
              </xdr:cNvPr>
              <xdr:cNvSpPr/>
            </xdr:nvSpPr>
            <xdr:spPr bwMode="auto">
              <a:xfrm>
                <a:off x="9875045" y="1571625"/>
                <a:ext cx="1245393" cy="2405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Frappé</a:t>
                </a:r>
              </a:p>
            </xdr:txBody>
          </xdr:sp>
          <xdr:sp macro="" textlink="">
            <xdr:nvSpPr>
              <xdr:cNvPr id="9589" name="Check Box 1397" descr="Verbal threat in person" hidden="1">
                <a:extLst>
                  <a:ext uri="{63B3BB69-23CF-44E3-9099-C40C66FF867C}">
                    <a14:compatExt spid="_x0000_s9589"/>
                  </a:ext>
                  <a:ext uri="{FF2B5EF4-FFF2-40B4-BE49-F238E27FC236}">
                    <a16:creationId xmlns:a16="http://schemas.microsoft.com/office/drawing/2014/main" id="{00000000-0008-0000-0400-000075250000}"/>
                  </a:ext>
                </a:extLst>
              </xdr:cNvPr>
              <xdr:cNvSpPr/>
            </xdr:nvSpPr>
            <xdr:spPr bwMode="auto">
              <a:xfrm>
                <a:off x="9875044" y="1812131"/>
                <a:ext cx="1281112" cy="2119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Mordu / pincé</a:t>
                </a:r>
              </a:p>
            </xdr:txBody>
          </xdr:sp>
          <xdr:sp macro="" textlink="">
            <xdr:nvSpPr>
              <xdr:cNvPr id="9590" name="Check Box 1398" descr="Verbal threat in person" hidden="1">
                <a:extLst>
                  <a:ext uri="{63B3BB69-23CF-44E3-9099-C40C66FF867C}">
                    <a14:compatExt spid="_x0000_s9590"/>
                  </a:ext>
                  <a:ext uri="{FF2B5EF4-FFF2-40B4-BE49-F238E27FC236}">
                    <a16:creationId xmlns:a16="http://schemas.microsoft.com/office/drawing/2014/main" id="{00000000-0008-0000-0400-000076250000}"/>
                  </a:ext>
                </a:extLst>
              </xdr:cNvPr>
              <xdr:cNvSpPr/>
            </xdr:nvSpPr>
            <xdr:spPr bwMode="auto">
              <a:xfrm>
                <a:off x="9872663" y="2028827"/>
                <a:ext cx="1283493" cy="2214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Autre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42333</xdr:colOff>
          <xdr:row>13</xdr:row>
          <xdr:rowOff>74084</xdr:rowOff>
        </xdr:from>
        <xdr:to>
          <xdr:col>2</xdr:col>
          <xdr:colOff>1645707</xdr:colOff>
          <xdr:row>19</xdr:row>
          <xdr:rowOff>171982</xdr:rowOff>
        </xdr:to>
        <xdr:grpSp>
          <xdr:nvGrpSpPr>
            <xdr:cNvPr id="272" name="Group 271">
              <a:extLst>
                <a:ext uri="{FF2B5EF4-FFF2-40B4-BE49-F238E27FC236}">
                  <a16:creationId xmlns:a16="http://schemas.microsoft.com/office/drawing/2014/main" id="{00000000-0008-0000-0400-000010010000}"/>
                </a:ext>
              </a:extLst>
            </xdr:cNvPr>
            <xdr:cNvGrpSpPr>
              <a:grpSpLocks/>
            </xdr:cNvGrpSpPr>
          </xdr:nvGrpSpPr>
          <xdr:grpSpPr>
            <a:xfrm>
              <a:off x="3292739" y="2764897"/>
              <a:ext cx="1603374" cy="1312335"/>
              <a:chOff x="9872654" y="904872"/>
              <a:chExt cx="1477454" cy="1345408"/>
            </a:xfrm>
          </xdr:grpSpPr>
          <xdr:sp macro="" textlink="">
            <xdr:nvSpPr>
              <xdr:cNvPr id="9777" name="Check Box 1585" descr="Verbal threat in person" hidden="1">
                <a:extLst>
                  <a:ext uri="{63B3BB69-23CF-44E3-9099-C40C66FF867C}">
                    <a14:compatExt spid="_x0000_s9777"/>
                  </a:ext>
                  <a:ext uri="{FF2B5EF4-FFF2-40B4-BE49-F238E27FC236}">
                    <a16:creationId xmlns:a16="http://schemas.microsoft.com/office/drawing/2014/main" id="{00000000-0008-0000-0400-000031260000}"/>
                  </a:ext>
                </a:extLst>
              </xdr:cNvPr>
              <xdr:cNvSpPr/>
            </xdr:nvSpPr>
            <xdr:spPr bwMode="auto">
              <a:xfrm>
                <a:off x="9872654" y="904872"/>
                <a:ext cx="14774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verbale en personne</a:t>
                </a:r>
              </a:p>
            </xdr:txBody>
          </xdr:sp>
          <xdr:sp macro="" textlink="">
            <xdr:nvSpPr>
              <xdr:cNvPr id="9778" name="Check Box 1586" descr="Verbal threat in person" hidden="1">
                <a:extLst>
                  <a:ext uri="{63B3BB69-23CF-44E3-9099-C40C66FF867C}">
                    <a14:compatExt spid="_x0000_s9778"/>
                  </a:ext>
                  <a:ext uri="{FF2B5EF4-FFF2-40B4-BE49-F238E27FC236}">
                    <a16:creationId xmlns:a16="http://schemas.microsoft.com/office/drawing/2014/main" id="{00000000-0008-0000-0400-000032260000}"/>
                  </a:ext>
                </a:extLst>
              </xdr:cNvPr>
              <xdr:cNvSpPr/>
            </xdr:nvSpPr>
            <xdr:spPr bwMode="auto">
              <a:xfrm>
                <a:off x="9872655" y="1147763"/>
                <a:ext cx="147745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 par téléphone</a:t>
                </a:r>
              </a:p>
            </xdr:txBody>
          </xdr:sp>
          <xdr:sp macro="" textlink="">
            <xdr:nvSpPr>
              <xdr:cNvPr id="9779" name="Check Box 1587" descr="Verbal threat in person" hidden="1">
                <a:extLst>
                  <a:ext uri="{63B3BB69-23CF-44E3-9099-C40C66FF867C}">
                    <a14:compatExt spid="_x0000_s9779"/>
                  </a:ext>
                  <a:ext uri="{FF2B5EF4-FFF2-40B4-BE49-F238E27FC236}">
                    <a16:creationId xmlns:a16="http://schemas.microsoft.com/office/drawing/2014/main" id="{00000000-0008-0000-0400-000033260000}"/>
                  </a:ext>
                </a:extLst>
              </xdr:cNvPr>
              <xdr:cNvSpPr/>
            </xdr:nvSpPr>
            <xdr:spPr bwMode="auto">
              <a:xfrm>
                <a:off x="9872663" y="1352549"/>
                <a:ext cx="1366837" cy="2309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écrite</a:t>
                </a:r>
              </a:p>
            </xdr:txBody>
          </xdr:sp>
          <xdr:sp macro="" textlink="">
            <xdr:nvSpPr>
              <xdr:cNvPr id="9780" name="Check Box 1588" descr="Verbal threat in person" hidden="1">
                <a:extLst>
                  <a:ext uri="{63B3BB69-23CF-44E3-9099-C40C66FF867C}">
                    <a14:compatExt spid="_x0000_s9780"/>
                  </a:ext>
                  <a:ext uri="{FF2B5EF4-FFF2-40B4-BE49-F238E27FC236}">
                    <a16:creationId xmlns:a16="http://schemas.microsoft.com/office/drawing/2014/main" id="{00000000-0008-0000-0400-000034260000}"/>
                  </a:ext>
                </a:extLst>
              </xdr:cNvPr>
              <xdr:cNvSpPr/>
            </xdr:nvSpPr>
            <xdr:spPr bwMode="auto">
              <a:xfrm>
                <a:off x="9875045" y="1571625"/>
                <a:ext cx="1245393" cy="2405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Frappé</a:t>
                </a:r>
              </a:p>
            </xdr:txBody>
          </xdr:sp>
          <xdr:sp macro="" textlink="">
            <xdr:nvSpPr>
              <xdr:cNvPr id="9781" name="Check Box 1589" descr="Verbal threat in person" hidden="1">
                <a:extLst>
                  <a:ext uri="{63B3BB69-23CF-44E3-9099-C40C66FF867C}">
                    <a14:compatExt spid="_x0000_s9781"/>
                  </a:ext>
                  <a:ext uri="{FF2B5EF4-FFF2-40B4-BE49-F238E27FC236}">
                    <a16:creationId xmlns:a16="http://schemas.microsoft.com/office/drawing/2014/main" id="{00000000-0008-0000-0400-000035260000}"/>
                  </a:ext>
                </a:extLst>
              </xdr:cNvPr>
              <xdr:cNvSpPr/>
            </xdr:nvSpPr>
            <xdr:spPr bwMode="auto">
              <a:xfrm>
                <a:off x="9875044" y="1812131"/>
                <a:ext cx="1281112" cy="2119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Mordu / pincé</a:t>
                </a:r>
              </a:p>
            </xdr:txBody>
          </xdr:sp>
          <xdr:sp macro="" textlink="">
            <xdr:nvSpPr>
              <xdr:cNvPr id="9782" name="Check Box 1590" descr="Verbal threat in person" hidden="1">
                <a:extLst>
                  <a:ext uri="{63B3BB69-23CF-44E3-9099-C40C66FF867C}">
                    <a14:compatExt spid="_x0000_s9782"/>
                  </a:ext>
                  <a:ext uri="{FF2B5EF4-FFF2-40B4-BE49-F238E27FC236}">
                    <a16:creationId xmlns:a16="http://schemas.microsoft.com/office/drawing/2014/main" id="{00000000-0008-0000-0400-000036260000}"/>
                  </a:ext>
                </a:extLst>
              </xdr:cNvPr>
              <xdr:cNvSpPr/>
            </xdr:nvSpPr>
            <xdr:spPr bwMode="auto">
              <a:xfrm>
                <a:off x="9872663" y="2028824"/>
                <a:ext cx="128349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Autre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74083</xdr:colOff>
          <xdr:row>24</xdr:row>
          <xdr:rowOff>116417</xdr:rowOff>
        </xdr:from>
        <xdr:to>
          <xdr:col>2</xdr:col>
          <xdr:colOff>1677457</xdr:colOff>
          <xdr:row>31</xdr:row>
          <xdr:rowOff>76731</xdr:rowOff>
        </xdr:to>
        <xdr:grpSp>
          <xdr:nvGrpSpPr>
            <xdr:cNvPr id="286" name="Group 285">
              <a:extLst>
                <a:ext uri="{FF2B5EF4-FFF2-40B4-BE49-F238E27FC236}">
                  <a16:creationId xmlns:a16="http://schemas.microsoft.com/office/drawing/2014/main" id="{00000000-0008-0000-0400-00001E010000}"/>
                </a:ext>
              </a:extLst>
            </xdr:cNvPr>
            <xdr:cNvGrpSpPr>
              <a:grpSpLocks/>
            </xdr:cNvGrpSpPr>
          </xdr:nvGrpSpPr>
          <xdr:grpSpPr>
            <a:xfrm>
              <a:off x="3324489" y="5033698"/>
              <a:ext cx="1603374" cy="1305721"/>
              <a:chOff x="9872654" y="904872"/>
              <a:chExt cx="1477454" cy="1345408"/>
            </a:xfrm>
          </xdr:grpSpPr>
          <xdr:sp macro="" textlink="">
            <xdr:nvSpPr>
              <xdr:cNvPr id="9789" name="Check Box 1597" descr="Verbal threat in person" hidden="1">
                <a:extLst>
                  <a:ext uri="{63B3BB69-23CF-44E3-9099-C40C66FF867C}">
                    <a14:compatExt spid="_x0000_s9789"/>
                  </a:ext>
                  <a:ext uri="{FF2B5EF4-FFF2-40B4-BE49-F238E27FC236}">
                    <a16:creationId xmlns:a16="http://schemas.microsoft.com/office/drawing/2014/main" id="{00000000-0008-0000-0400-00003D260000}"/>
                  </a:ext>
                </a:extLst>
              </xdr:cNvPr>
              <xdr:cNvSpPr/>
            </xdr:nvSpPr>
            <xdr:spPr bwMode="auto">
              <a:xfrm>
                <a:off x="9872654" y="904872"/>
                <a:ext cx="14774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verbale en personne</a:t>
                </a:r>
              </a:p>
            </xdr:txBody>
          </xdr:sp>
          <xdr:sp macro="" textlink="">
            <xdr:nvSpPr>
              <xdr:cNvPr id="9790" name="Check Box 1598" descr="Verbal threat in person" hidden="1">
                <a:extLst>
                  <a:ext uri="{63B3BB69-23CF-44E3-9099-C40C66FF867C}">
                    <a14:compatExt spid="_x0000_s9790"/>
                  </a:ext>
                  <a:ext uri="{FF2B5EF4-FFF2-40B4-BE49-F238E27FC236}">
                    <a16:creationId xmlns:a16="http://schemas.microsoft.com/office/drawing/2014/main" id="{00000000-0008-0000-0400-00003E260000}"/>
                  </a:ext>
                </a:extLst>
              </xdr:cNvPr>
              <xdr:cNvSpPr/>
            </xdr:nvSpPr>
            <xdr:spPr bwMode="auto">
              <a:xfrm>
                <a:off x="9872655" y="1147763"/>
                <a:ext cx="147745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 par téléphone</a:t>
                </a:r>
              </a:p>
            </xdr:txBody>
          </xdr:sp>
          <xdr:sp macro="" textlink="">
            <xdr:nvSpPr>
              <xdr:cNvPr id="9791" name="Check Box 1599" descr="Verbal threat in person" hidden="1">
                <a:extLst>
                  <a:ext uri="{63B3BB69-23CF-44E3-9099-C40C66FF867C}">
                    <a14:compatExt spid="_x0000_s9791"/>
                  </a:ext>
                  <a:ext uri="{FF2B5EF4-FFF2-40B4-BE49-F238E27FC236}">
                    <a16:creationId xmlns:a16="http://schemas.microsoft.com/office/drawing/2014/main" id="{00000000-0008-0000-0400-00003F260000}"/>
                  </a:ext>
                </a:extLst>
              </xdr:cNvPr>
              <xdr:cNvSpPr/>
            </xdr:nvSpPr>
            <xdr:spPr bwMode="auto">
              <a:xfrm>
                <a:off x="9872663" y="1352549"/>
                <a:ext cx="1366837" cy="23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écrite</a:t>
                </a:r>
              </a:p>
            </xdr:txBody>
          </xdr:sp>
          <xdr:sp macro="" textlink="">
            <xdr:nvSpPr>
              <xdr:cNvPr id="9792" name="Check Box 1600" descr="Verbal threat in person" hidden="1">
                <a:extLst>
                  <a:ext uri="{63B3BB69-23CF-44E3-9099-C40C66FF867C}">
                    <a14:compatExt spid="_x0000_s9792"/>
                  </a:ext>
                  <a:ext uri="{FF2B5EF4-FFF2-40B4-BE49-F238E27FC236}">
                    <a16:creationId xmlns:a16="http://schemas.microsoft.com/office/drawing/2014/main" id="{00000000-0008-0000-0400-000040260000}"/>
                  </a:ext>
                </a:extLst>
              </xdr:cNvPr>
              <xdr:cNvSpPr/>
            </xdr:nvSpPr>
            <xdr:spPr bwMode="auto">
              <a:xfrm>
                <a:off x="9875045" y="1571625"/>
                <a:ext cx="1245393" cy="240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Frappé</a:t>
                </a:r>
              </a:p>
            </xdr:txBody>
          </xdr:sp>
          <xdr:sp macro="" textlink="">
            <xdr:nvSpPr>
              <xdr:cNvPr id="9793" name="Check Box 1601" descr="Verbal threat in person" hidden="1">
                <a:extLst>
                  <a:ext uri="{63B3BB69-23CF-44E3-9099-C40C66FF867C}">
                    <a14:compatExt spid="_x0000_s9793"/>
                  </a:ext>
                  <a:ext uri="{FF2B5EF4-FFF2-40B4-BE49-F238E27FC236}">
                    <a16:creationId xmlns:a16="http://schemas.microsoft.com/office/drawing/2014/main" id="{00000000-0008-0000-0400-000041260000}"/>
                  </a:ext>
                </a:extLst>
              </xdr:cNvPr>
              <xdr:cNvSpPr/>
            </xdr:nvSpPr>
            <xdr:spPr bwMode="auto">
              <a:xfrm>
                <a:off x="9875044" y="1812131"/>
                <a:ext cx="1281112" cy="2119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Mordu / pincé</a:t>
                </a:r>
              </a:p>
            </xdr:txBody>
          </xdr:sp>
          <xdr:sp macro="" textlink="">
            <xdr:nvSpPr>
              <xdr:cNvPr id="9794" name="Check Box 1602" descr="Verbal threat in person" hidden="1">
                <a:extLst>
                  <a:ext uri="{63B3BB69-23CF-44E3-9099-C40C66FF867C}">
                    <a14:compatExt spid="_x0000_s9794"/>
                  </a:ext>
                  <a:ext uri="{FF2B5EF4-FFF2-40B4-BE49-F238E27FC236}">
                    <a16:creationId xmlns:a16="http://schemas.microsoft.com/office/drawing/2014/main" id="{00000000-0008-0000-0400-000042260000}"/>
                  </a:ext>
                </a:extLst>
              </xdr:cNvPr>
              <xdr:cNvSpPr/>
            </xdr:nvSpPr>
            <xdr:spPr bwMode="auto">
              <a:xfrm>
                <a:off x="9872663" y="2028824"/>
                <a:ext cx="128349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Autre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52917</xdr:colOff>
          <xdr:row>32</xdr:row>
          <xdr:rowOff>0</xdr:rowOff>
        </xdr:from>
        <xdr:to>
          <xdr:col>2</xdr:col>
          <xdr:colOff>1656291</xdr:colOff>
          <xdr:row>38</xdr:row>
          <xdr:rowOff>150815</xdr:rowOff>
        </xdr:to>
        <xdr:grpSp>
          <xdr:nvGrpSpPr>
            <xdr:cNvPr id="300" name="Group 299">
              <a:extLst>
                <a:ext uri="{FF2B5EF4-FFF2-40B4-BE49-F238E27FC236}">
                  <a16:creationId xmlns:a16="http://schemas.microsoft.com/office/drawing/2014/main" id="{00000000-0008-0000-0400-00002C010000}"/>
                </a:ext>
              </a:extLst>
            </xdr:cNvPr>
            <xdr:cNvGrpSpPr>
              <a:grpSpLocks/>
            </xdr:cNvGrpSpPr>
          </xdr:nvGrpSpPr>
          <xdr:grpSpPr>
            <a:xfrm>
              <a:off x="3303323" y="6465094"/>
              <a:ext cx="1603374" cy="1305721"/>
              <a:chOff x="9872654" y="904872"/>
              <a:chExt cx="1477454" cy="1345408"/>
            </a:xfrm>
          </xdr:grpSpPr>
          <xdr:sp macro="" textlink="">
            <xdr:nvSpPr>
              <xdr:cNvPr id="9801" name="Check Box 1609" descr="Verbal threat in person" hidden="1">
                <a:extLst>
                  <a:ext uri="{63B3BB69-23CF-44E3-9099-C40C66FF867C}">
                    <a14:compatExt spid="_x0000_s9801"/>
                  </a:ext>
                  <a:ext uri="{FF2B5EF4-FFF2-40B4-BE49-F238E27FC236}">
                    <a16:creationId xmlns:a16="http://schemas.microsoft.com/office/drawing/2014/main" id="{00000000-0008-0000-0400-000049260000}"/>
                  </a:ext>
                </a:extLst>
              </xdr:cNvPr>
              <xdr:cNvSpPr/>
            </xdr:nvSpPr>
            <xdr:spPr bwMode="auto">
              <a:xfrm>
                <a:off x="9872654" y="904872"/>
                <a:ext cx="14774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verbale en personne</a:t>
                </a:r>
              </a:p>
            </xdr:txBody>
          </xdr:sp>
          <xdr:sp macro="" textlink="">
            <xdr:nvSpPr>
              <xdr:cNvPr id="9802" name="Check Box 1610" descr="Verbal threat in person" hidden="1">
                <a:extLst>
                  <a:ext uri="{63B3BB69-23CF-44E3-9099-C40C66FF867C}">
                    <a14:compatExt spid="_x0000_s9802"/>
                  </a:ext>
                  <a:ext uri="{FF2B5EF4-FFF2-40B4-BE49-F238E27FC236}">
                    <a16:creationId xmlns:a16="http://schemas.microsoft.com/office/drawing/2014/main" id="{00000000-0008-0000-0400-00004A260000}"/>
                  </a:ext>
                </a:extLst>
              </xdr:cNvPr>
              <xdr:cNvSpPr/>
            </xdr:nvSpPr>
            <xdr:spPr bwMode="auto">
              <a:xfrm>
                <a:off x="9872655" y="1147763"/>
                <a:ext cx="147745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 par téléphone</a:t>
                </a:r>
              </a:p>
            </xdr:txBody>
          </xdr:sp>
          <xdr:sp macro="" textlink="">
            <xdr:nvSpPr>
              <xdr:cNvPr id="9803" name="Check Box 1611" descr="Verbal threat in person" hidden="1">
                <a:extLst>
                  <a:ext uri="{63B3BB69-23CF-44E3-9099-C40C66FF867C}">
                    <a14:compatExt spid="_x0000_s9803"/>
                  </a:ext>
                  <a:ext uri="{FF2B5EF4-FFF2-40B4-BE49-F238E27FC236}">
                    <a16:creationId xmlns:a16="http://schemas.microsoft.com/office/drawing/2014/main" id="{00000000-0008-0000-0400-00004B260000}"/>
                  </a:ext>
                </a:extLst>
              </xdr:cNvPr>
              <xdr:cNvSpPr/>
            </xdr:nvSpPr>
            <xdr:spPr bwMode="auto">
              <a:xfrm>
                <a:off x="9872663" y="1352549"/>
                <a:ext cx="1366837" cy="23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écrite</a:t>
                </a:r>
              </a:p>
            </xdr:txBody>
          </xdr:sp>
          <xdr:sp macro="" textlink="">
            <xdr:nvSpPr>
              <xdr:cNvPr id="9804" name="Check Box 1612" descr="Verbal threat in person" hidden="1">
                <a:extLst>
                  <a:ext uri="{63B3BB69-23CF-44E3-9099-C40C66FF867C}">
                    <a14:compatExt spid="_x0000_s9804"/>
                  </a:ext>
                  <a:ext uri="{FF2B5EF4-FFF2-40B4-BE49-F238E27FC236}">
                    <a16:creationId xmlns:a16="http://schemas.microsoft.com/office/drawing/2014/main" id="{00000000-0008-0000-0400-00004C260000}"/>
                  </a:ext>
                </a:extLst>
              </xdr:cNvPr>
              <xdr:cNvSpPr/>
            </xdr:nvSpPr>
            <xdr:spPr bwMode="auto">
              <a:xfrm>
                <a:off x="9875045" y="1571625"/>
                <a:ext cx="1245393" cy="240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Frappé</a:t>
                </a:r>
              </a:p>
            </xdr:txBody>
          </xdr:sp>
          <xdr:sp macro="" textlink="">
            <xdr:nvSpPr>
              <xdr:cNvPr id="9805" name="Check Box 1613" descr="Verbal threat in person" hidden="1">
                <a:extLst>
                  <a:ext uri="{63B3BB69-23CF-44E3-9099-C40C66FF867C}">
                    <a14:compatExt spid="_x0000_s9805"/>
                  </a:ext>
                  <a:ext uri="{FF2B5EF4-FFF2-40B4-BE49-F238E27FC236}">
                    <a16:creationId xmlns:a16="http://schemas.microsoft.com/office/drawing/2014/main" id="{00000000-0008-0000-0400-00004D260000}"/>
                  </a:ext>
                </a:extLst>
              </xdr:cNvPr>
              <xdr:cNvSpPr/>
            </xdr:nvSpPr>
            <xdr:spPr bwMode="auto">
              <a:xfrm>
                <a:off x="9875044" y="1812131"/>
                <a:ext cx="1281112" cy="2119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Mordu / pincé</a:t>
                </a:r>
              </a:p>
            </xdr:txBody>
          </xdr:sp>
          <xdr:sp macro="" textlink="">
            <xdr:nvSpPr>
              <xdr:cNvPr id="9806" name="Check Box 1614" descr="Verbal threat in person" hidden="1">
                <a:extLst>
                  <a:ext uri="{63B3BB69-23CF-44E3-9099-C40C66FF867C}">
                    <a14:compatExt spid="_x0000_s9806"/>
                  </a:ext>
                  <a:ext uri="{FF2B5EF4-FFF2-40B4-BE49-F238E27FC236}">
                    <a16:creationId xmlns:a16="http://schemas.microsoft.com/office/drawing/2014/main" id="{00000000-0008-0000-0400-00004E260000}"/>
                  </a:ext>
                </a:extLst>
              </xdr:cNvPr>
              <xdr:cNvSpPr/>
            </xdr:nvSpPr>
            <xdr:spPr bwMode="auto">
              <a:xfrm>
                <a:off x="9872663" y="2028824"/>
                <a:ext cx="128349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Autre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52916</xdr:colOff>
          <xdr:row>40</xdr:row>
          <xdr:rowOff>42334</xdr:rowOff>
        </xdr:from>
        <xdr:to>
          <xdr:col>2</xdr:col>
          <xdr:colOff>1656290</xdr:colOff>
          <xdr:row>47</xdr:row>
          <xdr:rowOff>13232</xdr:rowOff>
        </xdr:to>
        <xdr:grpSp>
          <xdr:nvGrpSpPr>
            <xdr:cNvPr id="307" name="Group 306">
              <a:extLst>
                <a:ext uri="{FF2B5EF4-FFF2-40B4-BE49-F238E27FC236}">
                  <a16:creationId xmlns:a16="http://schemas.microsoft.com/office/drawing/2014/main" id="{00000000-0008-0000-0400-000033010000}"/>
                </a:ext>
              </a:extLst>
            </xdr:cNvPr>
            <xdr:cNvGrpSpPr>
              <a:grpSpLocks/>
            </xdr:cNvGrpSpPr>
          </xdr:nvGrpSpPr>
          <xdr:grpSpPr>
            <a:xfrm>
              <a:off x="3303322" y="8067147"/>
              <a:ext cx="1603374" cy="1304398"/>
              <a:chOff x="9872654" y="904869"/>
              <a:chExt cx="1477454" cy="1345409"/>
            </a:xfrm>
          </xdr:grpSpPr>
          <xdr:sp macro="" textlink="">
            <xdr:nvSpPr>
              <xdr:cNvPr id="9807" name="Check Box 1615" descr="Verbal threat in person" hidden="1">
                <a:extLst>
                  <a:ext uri="{63B3BB69-23CF-44E3-9099-C40C66FF867C}">
                    <a14:compatExt spid="_x0000_s9807"/>
                  </a:ext>
                  <a:ext uri="{FF2B5EF4-FFF2-40B4-BE49-F238E27FC236}">
                    <a16:creationId xmlns:a16="http://schemas.microsoft.com/office/drawing/2014/main" id="{00000000-0008-0000-0400-00004F260000}"/>
                  </a:ext>
                </a:extLst>
              </xdr:cNvPr>
              <xdr:cNvSpPr/>
            </xdr:nvSpPr>
            <xdr:spPr bwMode="auto">
              <a:xfrm>
                <a:off x="9872654" y="904869"/>
                <a:ext cx="14774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verbale en personne</a:t>
                </a:r>
              </a:p>
            </xdr:txBody>
          </xdr:sp>
          <xdr:sp macro="" textlink="">
            <xdr:nvSpPr>
              <xdr:cNvPr id="9808" name="Check Box 1616" descr="Verbal threat in person" hidden="1">
                <a:extLst>
                  <a:ext uri="{63B3BB69-23CF-44E3-9099-C40C66FF867C}">
                    <a14:compatExt spid="_x0000_s9808"/>
                  </a:ext>
                  <a:ext uri="{FF2B5EF4-FFF2-40B4-BE49-F238E27FC236}">
                    <a16:creationId xmlns:a16="http://schemas.microsoft.com/office/drawing/2014/main" id="{00000000-0008-0000-0400-000050260000}"/>
                  </a:ext>
                </a:extLst>
              </xdr:cNvPr>
              <xdr:cNvSpPr/>
            </xdr:nvSpPr>
            <xdr:spPr bwMode="auto">
              <a:xfrm>
                <a:off x="9872655" y="1147763"/>
                <a:ext cx="147745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 par téléphone</a:t>
                </a:r>
              </a:p>
            </xdr:txBody>
          </xdr:sp>
          <xdr:sp macro="" textlink="">
            <xdr:nvSpPr>
              <xdr:cNvPr id="9809" name="Check Box 1617" descr="Verbal threat in person" hidden="1">
                <a:extLst>
                  <a:ext uri="{63B3BB69-23CF-44E3-9099-C40C66FF867C}">
                    <a14:compatExt spid="_x0000_s9809"/>
                  </a:ext>
                  <a:ext uri="{FF2B5EF4-FFF2-40B4-BE49-F238E27FC236}">
                    <a16:creationId xmlns:a16="http://schemas.microsoft.com/office/drawing/2014/main" id="{00000000-0008-0000-0400-000051260000}"/>
                  </a:ext>
                </a:extLst>
              </xdr:cNvPr>
              <xdr:cNvSpPr/>
            </xdr:nvSpPr>
            <xdr:spPr bwMode="auto">
              <a:xfrm>
                <a:off x="9872663" y="1352549"/>
                <a:ext cx="1366837" cy="2309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écrite</a:t>
                </a:r>
              </a:p>
            </xdr:txBody>
          </xdr:sp>
          <xdr:sp macro="" textlink="">
            <xdr:nvSpPr>
              <xdr:cNvPr id="9810" name="Check Box 1618" descr="Verbal threat in person" hidden="1">
                <a:extLst>
                  <a:ext uri="{63B3BB69-23CF-44E3-9099-C40C66FF867C}">
                    <a14:compatExt spid="_x0000_s9810"/>
                  </a:ext>
                  <a:ext uri="{FF2B5EF4-FFF2-40B4-BE49-F238E27FC236}">
                    <a16:creationId xmlns:a16="http://schemas.microsoft.com/office/drawing/2014/main" id="{00000000-0008-0000-0400-000052260000}"/>
                  </a:ext>
                </a:extLst>
              </xdr:cNvPr>
              <xdr:cNvSpPr/>
            </xdr:nvSpPr>
            <xdr:spPr bwMode="auto">
              <a:xfrm>
                <a:off x="9875045" y="1571625"/>
                <a:ext cx="1245393" cy="2405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Frappé</a:t>
                </a:r>
              </a:p>
            </xdr:txBody>
          </xdr:sp>
          <xdr:sp macro="" textlink="">
            <xdr:nvSpPr>
              <xdr:cNvPr id="9811" name="Check Box 1619" descr="Verbal threat in person" hidden="1">
                <a:extLst>
                  <a:ext uri="{63B3BB69-23CF-44E3-9099-C40C66FF867C}">
                    <a14:compatExt spid="_x0000_s9811"/>
                  </a:ext>
                  <a:ext uri="{FF2B5EF4-FFF2-40B4-BE49-F238E27FC236}">
                    <a16:creationId xmlns:a16="http://schemas.microsoft.com/office/drawing/2014/main" id="{00000000-0008-0000-0400-000053260000}"/>
                  </a:ext>
                </a:extLst>
              </xdr:cNvPr>
              <xdr:cNvSpPr/>
            </xdr:nvSpPr>
            <xdr:spPr bwMode="auto">
              <a:xfrm>
                <a:off x="9875044" y="1812131"/>
                <a:ext cx="1281112" cy="2119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Mordu / pincé</a:t>
                </a:r>
              </a:p>
            </xdr:txBody>
          </xdr:sp>
          <xdr:sp macro="" textlink="">
            <xdr:nvSpPr>
              <xdr:cNvPr id="9812" name="Check Box 1620" descr="Verbal threat in person" hidden="1">
                <a:extLst>
                  <a:ext uri="{63B3BB69-23CF-44E3-9099-C40C66FF867C}">
                    <a14:compatExt spid="_x0000_s9812"/>
                  </a:ext>
                  <a:ext uri="{FF2B5EF4-FFF2-40B4-BE49-F238E27FC236}">
                    <a16:creationId xmlns:a16="http://schemas.microsoft.com/office/drawing/2014/main" id="{00000000-0008-0000-0400-000054260000}"/>
                  </a:ext>
                </a:extLst>
              </xdr:cNvPr>
              <xdr:cNvSpPr/>
            </xdr:nvSpPr>
            <xdr:spPr bwMode="auto">
              <a:xfrm>
                <a:off x="9872663" y="2028822"/>
                <a:ext cx="128349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Autre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84666</xdr:colOff>
          <xdr:row>52</xdr:row>
          <xdr:rowOff>42334</xdr:rowOff>
        </xdr:from>
        <xdr:to>
          <xdr:col>2</xdr:col>
          <xdr:colOff>1629833</xdr:colOff>
          <xdr:row>55</xdr:row>
          <xdr:rowOff>201083</xdr:rowOff>
        </xdr:to>
        <xdr:grpSp>
          <xdr:nvGrpSpPr>
            <xdr:cNvPr id="314" name="Group 313">
              <a:extLst>
                <a:ext uri="{FF2B5EF4-FFF2-40B4-BE49-F238E27FC236}">
                  <a16:creationId xmlns:a16="http://schemas.microsoft.com/office/drawing/2014/main" id="{00000000-0008-0000-0400-00003A010000}"/>
                </a:ext>
              </a:extLst>
            </xdr:cNvPr>
            <xdr:cNvGrpSpPr>
              <a:grpSpLocks/>
            </xdr:cNvGrpSpPr>
          </xdr:nvGrpSpPr>
          <xdr:grpSpPr>
            <a:xfrm>
              <a:off x="3335072" y="10365053"/>
              <a:ext cx="1545167" cy="742155"/>
              <a:chOff x="9872662" y="904877"/>
              <a:chExt cx="1477454" cy="1345407"/>
            </a:xfrm>
          </xdr:grpSpPr>
          <xdr:sp macro="" textlink="">
            <xdr:nvSpPr>
              <xdr:cNvPr id="9813" name="Check Box 1621" descr="Verbal threat in person" hidden="1">
                <a:extLst>
                  <a:ext uri="{63B3BB69-23CF-44E3-9099-C40C66FF867C}">
                    <a14:compatExt spid="_x0000_s9813"/>
                  </a:ext>
                  <a:ext uri="{FF2B5EF4-FFF2-40B4-BE49-F238E27FC236}">
                    <a16:creationId xmlns:a16="http://schemas.microsoft.com/office/drawing/2014/main" id="{00000000-0008-0000-0400-000055260000}"/>
                  </a:ext>
                </a:extLst>
              </xdr:cNvPr>
              <xdr:cNvSpPr/>
            </xdr:nvSpPr>
            <xdr:spPr bwMode="auto">
              <a:xfrm>
                <a:off x="9872662" y="904877"/>
                <a:ext cx="14774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verbale en personne</a:t>
                </a:r>
              </a:p>
            </xdr:txBody>
          </xdr:sp>
          <xdr:sp macro="" textlink="">
            <xdr:nvSpPr>
              <xdr:cNvPr id="9814" name="Check Box 1622" descr="Verbal threat in person" hidden="1">
                <a:extLst>
                  <a:ext uri="{63B3BB69-23CF-44E3-9099-C40C66FF867C}">
                    <a14:compatExt spid="_x0000_s9814"/>
                  </a:ext>
                  <a:ext uri="{FF2B5EF4-FFF2-40B4-BE49-F238E27FC236}">
                    <a16:creationId xmlns:a16="http://schemas.microsoft.com/office/drawing/2014/main" id="{00000000-0008-0000-0400-000056260000}"/>
                  </a:ext>
                </a:extLst>
              </xdr:cNvPr>
              <xdr:cNvSpPr/>
            </xdr:nvSpPr>
            <xdr:spPr bwMode="auto">
              <a:xfrm>
                <a:off x="9872663" y="1147763"/>
                <a:ext cx="147745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 par téléphone</a:t>
                </a:r>
              </a:p>
            </xdr:txBody>
          </xdr:sp>
          <xdr:sp macro="" textlink="">
            <xdr:nvSpPr>
              <xdr:cNvPr id="9815" name="Check Box 1623" descr="Verbal threat in person" hidden="1">
                <a:extLst>
                  <a:ext uri="{63B3BB69-23CF-44E3-9099-C40C66FF867C}">
                    <a14:compatExt spid="_x0000_s9815"/>
                  </a:ext>
                  <a:ext uri="{FF2B5EF4-FFF2-40B4-BE49-F238E27FC236}">
                    <a16:creationId xmlns:a16="http://schemas.microsoft.com/office/drawing/2014/main" id="{00000000-0008-0000-0400-000057260000}"/>
                  </a:ext>
                </a:extLst>
              </xdr:cNvPr>
              <xdr:cNvSpPr/>
            </xdr:nvSpPr>
            <xdr:spPr bwMode="auto">
              <a:xfrm>
                <a:off x="9872663" y="1352548"/>
                <a:ext cx="1366837" cy="2309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écrite</a:t>
                </a:r>
              </a:p>
            </xdr:txBody>
          </xdr:sp>
          <xdr:sp macro="" textlink="">
            <xdr:nvSpPr>
              <xdr:cNvPr id="9816" name="Check Box 1624" descr="Verbal threat in person" hidden="1">
                <a:extLst>
                  <a:ext uri="{63B3BB69-23CF-44E3-9099-C40C66FF867C}">
                    <a14:compatExt spid="_x0000_s9816"/>
                  </a:ext>
                  <a:ext uri="{FF2B5EF4-FFF2-40B4-BE49-F238E27FC236}">
                    <a16:creationId xmlns:a16="http://schemas.microsoft.com/office/drawing/2014/main" id="{00000000-0008-0000-0400-000058260000}"/>
                  </a:ext>
                </a:extLst>
              </xdr:cNvPr>
              <xdr:cNvSpPr/>
            </xdr:nvSpPr>
            <xdr:spPr bwMode="auto">
              <a:xfrm>
                <a:off x="9875045" y="1571624"/>
                <a:ext cx="1245393" cy="240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Frappé</a:t>
                </a:r>
              </a:p>
            </xdr:txBody>
          </xdr:sp>
          <xdr:sp macro="" textlink="">
            <xdr:nvSpPr>
              <xdr:cNvPr id="9817" name="Check Box 1625" descr="Verbal threat in person" hidden="1">
                <a:extLst>
                  <a:ext uri="{63B3BB69-23CF-44E3-9099-C40C66FF867C}">
                    <a14:compatExt spid="_x0000_s9817"/>
                  </a:ext>
                  <a:ext uri="{FF2B5EF4-FFF2-40B4-BE49-F238E27FC236}">
                    <a16:creationId xmlns:a16="http://schemas.microsoft.com/office/drawing/2014/main" id="{00000000-0008-0000-0400-000059260000}"/>
                  </a:ext>
                </a:extLst>
              </xdr:cNvPr>
              <xdr:cNvSpPr/>
            </xdr:nvSpPr>
            <xdr:spPr bwMode="auto">
              <a:xfrm>
                <a:off x="9875044" y="1812132"/>
                <a:ext cx="1281112" cy="2119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Mordu / pincé</a:t>
                </a:r>
              </a:p>
            </xdr:txBody>
          </xdr:sp>
          <xdr:sp macro="" textlink="">
            <xdr:nvSpPr>
              <xdr:cNvPr id="9818" name="Check Box 1626" descr="Verbal threat in person" hidden="1">
                <a:extLst>
                  <a:ext uri="{63B3BB69-23CF-44E3-9099-C40C66FF867C}">
                    <a14:compatExt spid="_x0000_s9818"/>
                  </a:ext>
                  <a:ext uri="{FF2B5EF4-FFF2-40B4-BE49-F238E27FC236}">
                    <a16:creationId xmlns:a16="http://schemas.microsoft.com/office/drawing/2014/main" id="{00000000-0008-0000-0400-00005A260000}"/>
                  </a:ext>
                </a:extLst>
              </xdr:cNvPr>
              <xdr:cNvSpPr/>
            </xdr:nvSpPr>
            <xdr:spPr bwMode="auto">
              <a:xfrm>
                <a:off x="9872663" y="2028828"/>
                <a:ext cx="128349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Autre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95249</xdr:colOff>
          <xdr:row>56</xdr:row>
          <xdr:rowOff>74083</xdr:rowOff>
        </xdr:from>
        <xdr:to>
          <xdr:col>2</xdr:col>
          <xdr:colOff>1523999</xdr:colOff>
          <xdr:row>61</xdr:row>
          <xdr:rowOff>169333</xdr:rowOff>
        </xdr:to>
        <xdr:grpSp>
          <xdr:nvGrpSpPr>
            <xdr:cNvPr id="321" name="Group 320">
              <a:extLst>
                <a:ext uri="{FF2B5EF4-FFF2-40B4-BE49-F238E27FC236}">
                  <a16:creationId xmlns:a16="http://schemas.microsoft.com/office/drawing/2014/main" id="{00000000-0008-0000-0400-000041010000}"/>
                </a:ext>
              </a:extLst>
            </xdr:cNvPr>
            <xdr:cNvGrpSpPr>
              <a:grpSpLocks/>
            </xdr:cNvGrpSpPr>
          </xdr:nvGrpSpPr>
          <xdr:grpSpPr>
            <a:xfrm>
              <a:off x="3345655" y="11182614"/>
              <a:ext cx="1428750" cy="1059657"/>
              <a:chOff x="9872662" y="904874"/>
              <a:chExt cx="1477454" cy="1345408"/>
            </a:xfrm>
          </xdr:grpSpPr>
          <xdr:sp macro="" textlink="">
            <xdr:nvSpPr>
              <xdr:cNvPr id="9819" name="Check Box 1627" descr="Verbal threat in person" hidden="1">
                <a:extLst>
                  <a:ext uri="{63B3BB69-23CF-44E3-9099-C40C66FF867C}">
                    <a14:compatExt spid="_x0000_s9819"/>
                  </a:ext>
                  <a:ext uri="{FF2B5EF4-FFF2-40B4-BE49-F238E27FC236}">
                    <a16:creationId xmlns:a16="http://schemas.microsoft.com/office/drawing/2014/main" id="{00000000-0008-0000-0400-00005B260000}"/>
                  </a:ext>
                </a:extLst>
              </xdr:cNvPr>
              <xdr:cNvSpPr/>
            </xdr:nvSpPr>
            <xdr:spPr bwMode="auto">
              <a:xfrm>
                <a:off x="9872662" y="904874"/>
                <a:ext cx="14774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verbale en personne</a:t>
                </a:r>
              </a:p>
            </xdr:txBody>
          </xdr:sp>
          <xdr:sp macro="" textlink="">
            <xdr:nvSpPr>
              <xdr:cNvPr id="9820" name="Check Box 1628" descr="Verbal threat in person" hidden="1">
                <a:extLst>
                  <a:ext uri="{63B3BB69-23CF-44E3-9099-C40C66FF867C}">
                    <a14:compatExt spid="_x0000_s9820"/>
                  </a:ext>
                  <a:ext uri="{FF2B5EF4-FFF2-40B4-BE49-F238E27FC236}">
                    <a16:creationId xmlns:a16="http://schemas.microsoft.com/office/drawing/2014/main" id="{00000000-0008-0000-0400-00005C260000}"/>
                  </a:ext>
                </a:extLst>
              </xdr:cNvPr>
              <xdr:cNvSpPr/>
            </xdr:nvSpPr>
            <xdr:spPr bwMode="auto">
              <a:xfrm>
                <a:off x="9872663" y="1147763"/>
                <a:ext cx="147745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 par téléphone</a:t>
                </a:r>
              </a:p>
            </xdr:txBody>
          </xdr:sp>
          <xdr:sp macro="" textlink="">
            <xdr:nvSpPr>
              <xdr:cNvPr id="9821" name="Check Box 1629" descr="Verbal threat in person" hidden="1">
                <a:extLst>
                  <a:ext uri="{63B3BB69-23CF-44E3-9099-C40C66FF867C}">
                    <a14:compatExt spid="_x0000_s9821"/>
                  </a:ext>
                  <a:ext uri="{FF2B5EF4-FFF2-40B4-BE49-F238E27FC236}">
                    <a16:creationId xmlns:a16="http://schemas.microsoft.com/office/drawing/2014/main" id="{00000000-0008-0000-0400-00005D260000}"/>
                  </a:ext>
                </a:extLst>
              </xdr:cNvPr>
              <xdr:cNvSpPr/>
            </xdr:nvSpPr>
            <xdr:spPr bwMode="auto">
              <a:xfrm>
                <a:off x="9872663" y="1352549"/>
                <a:ext cx="1366837" cy="2309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écrite</a:t>
                </a:r>
              </a:p>
            </xdr:txBody>
          </xdr:sp>
          <xdr:sp macro="" textlink="">
            <xdr:nvSpPr>
              <xdr:cNvPr id="9822" name="Check Box 1630" descr="Verbal threat in person" hidden="1">
                <a:extLst>
                  <a:ext uri="{63B3BB69-23CF-44E3-9099-C40C66FF867C}">
                    <a14:compatExt spid="_x0000_s9822"/>
                  </a:ext>
                  <a:ext uri="{FF2B5EF4-FFF2-40B4-BE49-F238E27FC236}">
                    <a16:creationId xmlns:a16="http://schemas.microsoft.com/office/drawing/2014/main" id="{00000000-0008-0000-0400-00005E260000}"/>
                  </a:ext>
                </a:extLst>
              </xdr:cNvPr>
              <xdr:cNvSpPr/>
            </xdr:nvSpPr>
            <xdr:spPr bwMode="auto">
              <a:xfrm>
                <a:off x="9875045" y="1571625"/>
                <a:ext cx="1245393" cy="2405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Frappé</a:t>
                </a:r>
              </a:p>
            </xdr:txBody>
          </xdr:sp>
          <xdr:sp macro="" textlink="">
            <xdr:nvSpPr>
              <xdr:cNvPr id="9823" name="Check Box 1631" descr="Verbal threat in person" hidden="1">
                <a:extLst>
                  <a:ext uri="{63B3BB69-23CF-44E3-9099-C40C66FF867C}">
                    <a14:compatExt spid="_x0000_s9823"/>
                  </a:ext>
                  <a:ext uri="{FF2B5EF4-FFF2-40B4-BE49-F238E27FC236}">
                    <a16:creationId xmlns:a16="http://schemas.microsoft.com/office/drawing/2014/main" id="{00000000-0008-0000-0400-00005F260000}"/>
                  </a:ext>
                </a:extLst>
              </xdr:cNvPr>
              <xdr:cNvSpPr/>
            </xdr:nvSpPr>
            <xdr:spPr bwMode="auto">
              <a:xfrm>
                <a:off x="9875044" y="1812131"/>
                <a:ext cx="1281112" cy="2119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Mordu / pincé</a:t>
                </a:r>
              </a:p>
            </xdr:txBody>
          </xdr:sp>
          <xdr:sp macro="" textlink="">
            <xdr:nvSpPr>
              <xdr:cNvPr id="9824" name="Check Box 1632" descr="Verbal threat in person" hidden="1">
                <a:extLst>
                  <a:ext uri="{63B3BB69-23CF-44E3-9099-C40C66FF867C}">
                    <a14:compatExt spid="_x0000_s9824"/>
                  </a:ext>
                  <a:ext uri="{FF2B5EF4-FFF2-40B4-BE49-F238E27FC236}">
                    <a16:creationId xmlns:a16="http://schemas.microsoft.com/office/drawing/2014/main" id="{00000000-0008-0000-0400-000060260000}"/>
                  </a:ext>
                </a:extLst>
              </xdr:cNvPr>
              <xdr:cNvSpPr/>
            </xdr:nvSpPr>
            <xdr:spPr bwMode="auto">
              <a:xfrm>
                <a:off x="9872663" y="2028826"/>
                <a:ext cx="128349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Autre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52916</xdr:colOff>
          <xdr:row>65</xdr:row>
          <xdr:rowOff>42334</xdr:rowOff>
        </xdr:from>
        <xdr:to>
          <xdr:col>2</xdr:col>
          <xdr:colOff>1656290</xdr:colOff>
          <xdr:row>70</xdr:row>
          <xdr:rowOff>23815</xdr:rowOff>
        </xdr:to>
        <xdr:grpSp>
          <xdr:nvGrpSpPr>
            <xdr:cNvPr id="328" name="Group 327">
              <a:extLst>
                <a:ext uri="{FF2B5EF4-FFF2-40B4-BE49-F238E27FC236}">
                  <a16:creationId xmlns:a16="http://schemas.microsoft.com/office/drawing/2014/main" id="{00000000-0008-0000-0400-000048010000}"/>
                </a:ext>
              </a:extLst>
            </xdr:cNvPr>
            <xdr:cNvGrpSpPr>
              <a:grpSpLocks/>
            </xdr:cNvGrpSpPr>
          </xdr:nvGrpSpPr>
          <xdr:grpSpPr>
            <a:xfrm>
              <a:off x="3303322" y="12924897"/>
              <a:ext cx="1603374" cy="933981"/>
              <a:chOff x="9872654" y="904873"/>
              <a:chExt cx="1477454" cy="1345408"/>
            </a:xfrm>
          </xdr:grpSpPr>
          <xdr:sp macro="" textlink="">
            <xdr:nvSpPr>
              <xdr:cNvPr id="9825" name="Check Box 1633" descr="Verbal threat in person" hidden="1">
                <a:extLst>
                  <a:ext uri="{63B3BB69-23CF-44E3-9099-C40C66FF867C}">
                    <a14:compatExt spid="_x0000_s9825"/>
                  </a:ext>
                  <a:ext uri="{FF2B5EF4-FFF2-40B4-BE49-F238E27FC236}">
                    <a16:creationId xmlns:a16="http://schemas.microsoft.com/office/drawing/2014/main" id="{00000000-0008-0000-0400-000061260000}"/>
                  </a:ext>
                </a:extLst>
              </xdr:cNvPr>
              <xdr:cNvSpPr/>
            </xdr:nvSpPr>
            <xdr:spPr bwMode="auto">
              <a:xfrm>
                <a:off x="9872654" y="904873"/>
                <a:ext cx="14774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verbale en personne</a:t>
                </a:r>
              </a:p>
            </xdr:txBody>
          </xdr:sp>
          <xdr:sp macro="" textlink="">
            <xdr:nvSpPr>
              <xdr:cNvPr id="9826" name="Check Box 1634" descr="Verbal threat in person" hidden="1">
                <a:extLst>
                  <a:ext uri="{63B3BB69-23CF-44E3-9099-C40C66FF867C}">
                    <a14:compatExt spid="_x0000_s9826"/>
                  </a:ext>
                  <a:ext uri="{FF2B5EF4-FFF2-40B4-BE49-F238E27FC236}">
                    <a16:creationId xmlns:a16="http://schemas.microsoft.com/office/drawing/2014/main" id="{00000000-0008-0000-0400-000062260000}"/>
                  </a:ext>
                </a:extLst>
              </xdr:cNvPr>
              <xdr:cNvSpPr/>
            </xdr:nvSpPr>
            <xdr:spPr bwMode="auto">
              <a:xfrm>
                <a:off x="9872655" y="1147763"/>
                <a:ext cx="1477453" cy="2214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 par téléphone</a:t>
                </a:r>
              </a:p>
            </xdr:txBody>
          </xdr:sp>
          <xdr:sp macro="" textlink="">
            <xdr:nvSpPr>
              <xdr:cNvPr id="9827" name="Check Box 1635" descr="Verbal threat in person" hidden="1">
                <a:extLst>
                  <a:ext uri="{63B3BB69-23CF-44E3-9099-C40C66FF867C}">
                    <a14:compatExt spid="_x0000_s9827"/>
                  </a:ext>
                  <a:ext uri="{FF2B5EF4-FFF2-40B4-BE49-F238E27FC236}">
                    <a16:creationId xmlns:a16="http://schemas.microsoft.com/office/drawing/2014/main" id="{00000000-0008-0000-0400-000063260000}"/>
                  </a:ext>
                </a:extLst>
              </xdr:cNvPr>
              <xdr:cNvSpPr/>
            </xdr:nvSpPr>
            <xdr:spPr bwMode="auto">
              <a:xfrm>
                <a:off x="9872663" y="1352549"/>
                <a:ext cx="1366837" cy="2309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écrite</a:t>
                </a:r>
              </a:p>
            </xdr:txBody>
          </xdr:sp>
          <xdr:sp macro="" textlink="">
            <xdr:nvSpPr>
              <xdr:cNvPr id="9828" name="Check Box 1636" descr="Verbal threat in person" hidden="1">
                <a:extLst>
                  <a:ext uri="{63B3BB69-23CF-44E3-9099-C40C66FF867C}">
                    <a14:compatExt spid="_x0000_s9828"/>
                  </a:ext>
                  <a:ext uri="{FF2B5EF4-FFF2-40B4-BE49-F238E27FC236}">
                    <a16:creationId xmlns:a16="http://schemas.microsoft.com/office/drawing/2014/main" id="{00000000-0008-0000-0400-000064260000}"/>
                  </a:ext>
                </a:extLst>
              </xdr:cNvPr>
              <xdr:cNvSpPr/>
            </xdr:nvSpPr>
            <xdr:spPr bwMode="auto">
              <a:xfrm>
                <a:off x="9875045" y="1571624"/>
                <a:ext cx="1245393" cy="2405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Frappé</a:t>
                </a:r>
              </a:p>
            </xdr:txBody>
          </xdr:sp>
          <xdr:sp macro="" textlink="">
            <xdr:nvSpPr>
              <xdr:cNvPr id="9829" name="Check Box 1637" descr="Verbal threat in person" hidden="1">
                <a:extLst>
                  <a:ext uri="{63B3BB69-23CF-44E3-9099-C40C66FF867C}">
                    <a14:compatExt spid="_x0000_s9829"/>
                  </a:ext>
                  <a:ext uri="{FF2B5EF4-FFF2-40B4-BE49-F238E27FC236}">
                    <a16:creationId xmlns:a16="http://schemas.microsoft.com/office/drawing/2014/main" id="{00000000-0008-0000-0400-000065260000}"/>
                  </a:ext>
                </a:extLst>
              </xdr:cNvPr>
              <xdr:cNvSpPr/>
            </xdr:nvSpPr>
            <xdr:spPr bwMode="auto">
              <a:xfrm>
                <a:off x="9875044" y="1812129"/>
                <a:ext cx="1281112" cy="2119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Mordu / pincé</a:t>
                </a:r>
              </a:p>
            </xdr:txBody>
          </xdr:sp>
          <xdr:sp macro="" textlink="">
            <xdr:nvSpPr>
              <xdr:cNvPr id="9830" name="Check Box 1638" descr="Verbal threat in person" hidden="1">
                <a:extLst>
                  <a:ext uri="{63B3BB69-23CF-44E3-9099-C40C66FF867C}">
                    <a14:compatExt spid="_x0000_s9830"/>
                  </a:ext>
                  <a:ext uri="{FF2B5EF4-FFF2-40B4-BE49-F238E27FC236}">
                    <a16:creationId xmlns:a16="http://schemas.microsoft.com/office/drawing/2014/main" id="{00000000-0008-0000-0400-000066260000}"/>
                  </a:ext>
                </a:extLst>
              </xdr:cNvPr>
              <xdr:cNvSpPr/>
            </xdr:nvSpPr>
            <xdr:spPr bwMode="auto">
              <a:xfrm>
                <a:off x="9872663" y="2028824"/>
                <a:ext cx="1283493" cy="2214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Autre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137583</xdr:rowOff>
        </xdr:from>
        <xdr:to>
          <xdr:col>2</xdr:col>
          <xdr:colOff>1603374</xdr:colOff>
          <xdr:row>82</xdr:row>
          <xdr:rowOff>97897</xdr:rowOff>
        </xdr:to>
        <xdr:grpSp>
          <xdr:nvGrpSpPr>
            <xdr:cNvPr id="335" name="Group 334">
              <a:extLst>
                <a:ext uri="{FF2B5EF4-FFF2-40B4-BE49-F238E27FC236}">
                  <a16:creationId xmlns:a16="http://schemas.microsoft.com/office/drawing/2014/main" id="{00000000-0008-0000-0400-00004F010000}"/>
                </a:ext>
              </a:extLst>
            </xdr:cNvPr>
            <xdr:cNvGrpSpPr>
              <a:grpSpLocks/>
            </xdr:cNvGrpSpPr>
          </xdr:nvGrpSpPr>
          <xdr:grpSpPr>
            <a:xfrm>
              <a:off x="3250406" y="14937052"/>
              <a:ext cx="1603374" cy="1305720"/>
              <a:chOff x="9872654" y="904872"/>
              <a:chExt cx="1477454" cy="1345408"/>
            </a:xfrm>
          </xdr:grpSpPr>
          <xdr:sp macro="" textlink="">
            <xdr:nvSpPr>
              <xdr:cNvPr id="9831" name="Check Box 1639" descr="Verbal threat in person" hidden="1">
                <a:extLst>
                  <a:ext uri="{63B3BB69-23CF-44E3-9099-C40C66FF867C}">
                    <a14:compatExt spid="_x0000_s9831"/>
                  </a:ext>
                  <a:ext uri="{FF2B5EF4-FFF2-40B4-BE49-F238E27FC236}">
                    <a16:creationId xmlns:a16="http://schemas.microsoft.com/office/drawing/2014/main" id="{00000000-0008-0000-0400-000067260000}"/>
                  </a:ext>
                </a:extLst>
              </xdr:cNvPr>
              <xdr:cNvSpPr/>
            </xdr:nvSpPr>
            <xdr:spPr bwMode="auto">
              <a:xfrm>
                <a:off x="9872654" y="904872"/>
                <a:ext cx="14774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verbale en personne</a:t>
                </a:r>
              </a:p>
            </xdr:txBody>
          </xdr:sp>
          <xdr:sp macro="" textlink="">
            <xdr:nvSpPr>
              <xdr:cNvPr id="9832" name="Check Box 1640" descr="Verbal threat in person" hidden="1">
                <a:extLst>
                  <a:ext uri="{63B3BB69-23CF-44E3-9099-C40C66FF867C}">
                    <a14:compatExt spid="_x0000_s9832"/>
                  </a:ext>
                  <a:ext uri="{FF2B5EF4-FFF2-40B4-BE49-F238E27FC236}">
                    <a16:creationId xmlns:a16="http://schemas.microsoft.com/office/drawing/2014/main" id="{00000000-0008-0000-0400-000068260000}"/>
                  </a:ext>
                </a:extLst>
              </xdr:cNvPr>
              <xdr:cNvSpPr/>
            </xdr:nvSpPr>
            <xdr:spPr bwMode="auto">
              <a:xfrm>
                <a:off x="9872655" y="1147763"/>
                <a:ext cx="147745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 par téléphone</a:t>
                </a:r>
              </a:p>
            </xdr:txBody>
          </xdr:sp>
          <xdr:sp macro="" textlink="">
            <xdr:nvSpPr>
              <xdr:cNvPr id="9833" name="Check Box 1641" descr="Verbal threat in person" hidden="1">
                <a:extLst>
                  <a:ext uri="{63B3BB69-23CF-44E3-9099-C40C66FF867C}">
                    <a14:compatExt spid="_x0000_s9833"/>
                  </a:ext>
                  <a:ext uri="{FF2B5EF4-FFF2-40B4-BE49-F238E27FC236}">
                    <a16:creationId xmlns:a16="http://schemas.microsoft.com/office/drawing/2014/main" id="{00000000-0008-0000-0400-000069260000}"/>
                  </a:ext>
                </a:extLst>
              </xdr:cNvPr>
              <xdr:cNvSpPr/>
            </xdr:nvSpPr>
            <xdr:spPr bwMode="auto">
              <a:xfrm>
                <a:off x="9872663" y="1352549"/>
                <a:ext cx="1366837" cy="2309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écrite</a:t>
                </a:r>
              </a:p>
            </xdr:txBody>
          </xdr:sp>
          <xdr:sp macro="" textlink="">
            <xdr:nvSpPr>
              <xdr:cNvPr id="9834" name="Check Box 1642" descr="Verbal threat in person" hidden="1">
                <a:extLst>
                  <a:ext uri="{63B3BB69-23CF-44E3-9099-C40C66FF867C}">
                    <a14:compatExt spid="_x0000_s9834"/>
                  </a:ext>
                  <a:ext uri="{FF2B5EF4-FFF2-40B4-BE49-F238E27FC236}">
                    <a16:creationId xmlns:a16="http://schemas.microsoft.com/office/drawing/2014/main" id="{00000000-0008-0000-0400-00006A260000}"/>
                  </a:ext>
                </a:extLst>
              </xdr:cNvPr>
              <xdr:cNvSpPr/>
            </xdr:nvSpPr>
            <xdr:spPr bwMode="auto">
              <a:xfrm>
                <a:off x="9875045" y="1571625"/>
                <a:ext cx="1245393" cy="2405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Frappé</a:t>
                </a:r>
              </a:p>
            </xdr:txBody>
          </xdr:sp>
          <xdr:sp macro="" textlink="">
            <xdr:nvSpPr>
              <xdr:cNvPr id="9835" name="Check Box 1643" descr="Verbal threat in person" hidden="1">
                <a:extLst>
                  <a:ext uri="{63B3BB69-23CF-44E3-9099-C40C66FF867C}">
                    <a14:compatExt spid="_x0000_s9835"/>
                  </a:ext>
                  <a:ext uri="{FF2B5EF4-FFF2-40B4-BE49-F238E27FC236}">
                    <a16:creationId xmlns:a16="http://schemas.microsoft.com/office/drawing/2014/main" id="{00000000-0008-0000-0400-00006B260000}"/>
                  </a:ext>
                </a:extLst>
              </xdr:cNvPr>
              <xdr:cNvSpPr/>
            </xdr:nvSpPr>
            <xdr:spPr bwMode="auto">
              <a:xfrm>
                <a:off x="9875044" y="1812131"/>
                <a:ext cx="1281112" cy="2119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Mordu / pincé</a:t>
                </a:r>
              </a:p>
            </xdr:txBody>
          </xdr:sp>
          <xdr:sp macro="" textlink="">
            <xdr:nvSpPr>
              <xdr:cNvPr id="9836" name="Check Box 1644" descr="Verbal threat in person" hidden="1">
                <a:extLst>
                  <a:ext uri="{63B3BB69-23CF-44E3-9099-C40C66FF867C}">
                    <a14:compatExt spid="_x0000_s9836"/>
                  </a:ext>
                  <a:ext uri="{FF2B5EF4-FFF2-40B4-BE49-F238E27FC236}">
                    <a16:creationId xmlns:a16="http://schemas.microsoft.com/office/drawing/2014/main" id="{00000000-0008-0000-0400-00006C260000}"/>
                  </a:ext>
                </a:extLst>
              </xdr:cNvPr>
              <xdr:cNvSpPr/>
            </xdr:nvSpPr>
            <xdr:spPr bwMode="auto">
              <a:xfrm>
                <a:off x="9872663" y="2028824"/>
                <a:ext cx="128349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Autre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74083</xdr:colOff>
          <xdr:row>85</xdr:row>
          <xdr:rowOff>0</xdr:rowOff>
        </xdr:from>
        <xdr:to>
          <xdr:col>2</xdr:col>
          <xdr:colOff>1619250</xdr:colOff>
          <xdr:row>89</xdr:row>
          <xdr:rowOff>196850</xdr:rowOff>
        </xdr:to>
        <xdr:grpSp>
          <xdr:nvGrpSpPr>
            <xdr:cNvPr id="342" name="Group 341">
              <a:extLst>
                <a:ext uri="{FF2B5EF4-FFF2-40B4-BE49-F238E27FC236}">
                  <a16:creationId xmlns:a16="http://schemas.microsoft.com/office/drawing/2014/main" id="{00000000-0008-0000-0400-000056010000}"/>
                </a:ext>
              </a:extLst>
            </xdr:cNvPr>
            <xdr:cNvGrpSpPr>
              <a:grpSpLocks/>
            </xdr:cNvGrpSpPr>
          </xdr:nvGrpSpPr>
          <xdr:grpSpPr>
            <a:xfrm>
              <a:off x="3324489" y="16728281"/>
              <a:ext cx="1545167" cy="970757"/>
              <a:chOff x="9872662" y="904875"/>
              <a:chExt cx="1477454" cy="1345407"/>
            </a:xfrm>
          </xdr:grpSpPr>
          <xdr:sp macro="" textlink="">
            <xdr:nvSpPr>
              <xdr:cNvPr id="9837" name="Check Box 1645" descr="Verbal threat in person" hidden="1">
                <a:extLst>
                  <a:ext uri="{63B3BB69-23CF-44E3-9099-C40C66FF867C}">
                    <a14:compatExt spid="_x0000_s9837"/>
                  </a:ext>
                  <a:ext uri="{FF2B5EF4-FFF2-40B4-BE49-F238E27FC236}">
                    <a16:creationId xmlns:a16="http://schemas.microsoft.com/office/drawing/2014/main" id="{00000000-0008-0000-0400-00006D260000}"/>
                  </a:ext>
                </a:extLst>
              </xdr:cNvPr>
              <xdr:cNvSpPr/>
            </xdr:nvSpPr>
            <xdr:spPr bwMode="auto">
              <a:xfrm>
                <a:off x="9872662" y="904875"/>
                <a:ext cx="14774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verbale en personne</a:t>
                </a:r>
              </a:p>
            </xdr:txBody>
          </xdr:sp>
          <xdr:sp macro="" textlink="">
            <xdr:nvSpPr>
              <xdr:cNvPr id="9838" name="Check Box 1646" descr="Verbal threat in person" hidden="1">
                <a:extLst>
                  <a:ext uri="{63B3BB69-23CF-44E3-9099-C40C66FF867C}">
                    <a14:compatExt spid="_x0000_s9838"/>
                  </a:ext>
                  <a:ext uri="{FF2B5EF4-FFF2-40B4-BE49-F238E27FC236}">
                    <a16:creationId xmlns:a16="http://schemas.microsoft.com/office/drawing/2014/main" id="{00000000-0008-0000-0400-00006E260000}"/>
                  </a:ext>
                </a:extLst>
              </xdr:cNvPr>
              <xdr:cNvSpPr/>
            </xdr:nvSpPr>
            <xdr:spPr bwMode="auto">
              <a:xfrm>
                <a:off x="9872663" y="1147763"/>
                <a:ext cx="147745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 par téléphone</a:t>
                </a:r>
              </a:p>
            </xdr:txBody>
          </xdr:sp>
          <xdr:sp macro="" textlink="">
            <xdr:nvSpPr>
              <xdr:cNvPr id="9839" name="Check Box 1647" descr="Verbal threat in person" hidden="1">
                <a:extLst>
                  <a:ext uri="{63B3BB69-23CF-44E3-9099-C40C66FF867C}">
                    <a14:compatExt spid="_x0000_s9839"/>
                  </a:ext>
                  <a:ext uri="{FF2B5EF4-FFF2-40B4-BE49-F238E27FC236}">
                    <a16:creationId xmlns:a16="http://schemas.microsoft.com/office/drawing/2014/main" id="{00000000-0008-0000-0400-00006F260000}"/>
                  </a:ext>
                </a:extLst>
              </xdr:cNvPr>
              <xdr:cNvSpPr/>
            </xdr:nvSpPr>
            <xdr:spPr bwMode="auto">
              <a:xfrm>
                <a:off x="9872663" y="1352549"/>
                <a:ext cx="1366837" cy="23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écrite</a:t>
                </a:r>
              </a:p>
            </xdr:txBody>
          </xdr:sp>
          <xdr:sp macro="" textlink="">
            <xdr:nvSpPr>
              <xdr:cNvPr id="9840" name="Check Box 1648" descr="Verbal threat in person" hidden="1">
                <a:extLst>
                  <a:ext uri="{63B3BB69-23CF-44E3-9099-C40C66FF867C}">
                    <a14:compatExt spid="_x0000_s9840"/>
                  </a:ext>
                  <a:ext uri="{FF2B5EF4-FFF2-40B4-BE49-F238E27FC236}">
                    <a16:creationId xmlns:a16="http://schemas.microsoft.com/office/drawing/2014/main" id="{00000000-0008-0000-0400-000070260000}"/>
                  </a:ext>
                </a:extLst>
              </xdr:cNvPr>
              <xdr:cNvSpPr/>
            </xdr:nvSpPr>
            <xdr:spPr bwMode="auto">
              <a:xfrm>
                <a:off x="9875045" y="1571624"/>
                <a:ext cx="1245393" cy="240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Frappé</a:t>
                </a:r>
              </a:p>
            </xdr:txBody>
          </xdr:sp>
          <xdr:sp macro="" textlink="">
            <xdr:nvSpPr>
              <xdr:cNvPr id="9841" name="Check Box 1649" descr="Verbal threat in person" hidden="1">
                <a:extLst>
                  <a:ext uri="{63B3BB69-23CF-44E3-9099-C40C66FF867C}">
                    <a14:compatExt spid="_x0000_s9841"/>
                  </a:ext>
                  <a:ext uri="{FF2B5EF4-FFF2-40B4-BE49-F238E27FC236}">
                    <a16:creationId xmlns:a16="http://schemas.microsoft.com/office/drawing/2014/main" id="{00000000-0008-0000-0400-000071260000}"/>
                  </a:ext>
                </a:extLst>
              </xdr:cNvPr>
              <xdr:cNvSpPr/>
            </xdr:nvSpPr>
            <xdr:spPr bwMode="auto">
              <a:xfrm>
                <a:off x="9875044" y="1812129"/>
                <a:ext cx="1281112" cy="2119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Mordu / pincé</a:t>
                </a:r>
              </a:p>
            </xdr:txBody>
          </xdr:sp>
          <xdr:sp macro="" textlink="">
            <xdr:nvSpPr>
              <xdr:cNvPr id="9842" name="Check Box 1650" descr="Verbal threat in person" hidden="1">
                <a:extLst>
                  <a:ext uri="{63B3BB69-23CF-44E3-9099-C40C66FF867C}">
                    <a14:compatExt spid="_x0000_s9842"/>
                  </a:ext>
                  <a:ext uri="{FF2B5EF4-FFF2-40B4-BE49-F238E27FC236}">
                    <a16:creationId xmlns:a16="http://schemas.microsoft.com/office/drawing/2014/main" id="{00000000-0008-0000-0400-000072260000}"/>
                  </a:ext>
                </a:extLst>
              </xdr:cNvPr>
              <xdr:cNvSpPr/>
            </xdr:nvSpPr>
            <xdr:spPr bwMode="auto">
              <a:xfrm>
                <a:off x="9872663" y="2028826"/>
                <a:ext cx="128349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Autre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84667</xdr:colOff>
          <xdr:row>90</xdr:row>
          <xdr:rowOff>31750</xdr:rowOff>
        </xdr:from>
        <xdr:to>
          <xdr:col>2</xdr:col>
          <xdr:colOff>1703916</xdr:colOff>
          <xdr:row>94</xdr:row>
          <xdr:rowOff>158750</xdr:rowOff>
        </xdr:to>
        <xdr:grpSp>
          <xdr:nvGrpSpPr>
            <xdr:cNvPr id="349" name="Group 348">
              <a:extLst>
                <a:ext uri="{FF2B5EF4-FFF2-40B4-BE49-F238E27FC236}">
                  <a16:creationId xmlns:a16="http://schemas.microsoft.com/office/drawing/2014/main" id="{00000000-0008-0000-0400-00005D010000}"/>
                </a:ext>
              </a:extLst>
            </xdr:cNvPr>
            <xdr:cNvGrpSpPr>
              <a:grpSpLocks/>
            </xdr:cNvGrpSpPr>
          </xdr:nvGrpSpPr>
          <xdr:grpSpPr>
            <a:xfrm>
              <a:off x="3335073" y="17736344"/>
              <a:ext cx="1619249" cy="900906"/>
              <a:chOff x="9872654" y="904875"/>
              <a:chExt cx="1477454" cy="1345406"/>
            </a:xfrm>
          </xdr:grpSpPr>
          <xdr:sp macro="" textlink="">
            <xdr:nvSpPr>
              <xdr:cNvPr id="9843" name="Check Box 1651" descr="Verbal threat in person" hidden="1">
                <a:extLst>
                  <a:ext uri="{63B3BB69-23CF-44E3-9099-C40C66FF867C}">
                    <a14:compatExt spid="_x0000_s9843"/>
                  </a:ext>
                  <a:ext uri="{FF2B5EF4-FFF2-40B4-BE49-F238E27FC236}">
                    <a16:creationId xmlns:a16="http://schemas.microsoft.com/office/drawing/2014/main" id="{00000000-0008-0000-0400-000073260000}"/>
                  </a:ext>
                </a:extLst>
              </xdr:cNvPr>
              <xdr:cNvSpPr/>
            </xdr:nvSpPr>
            <xdr:spPr bwMode="auto">
              <a:xfrm>
                <a:off x="9872654" y="904875"/>
                <a:ext cx="1477454"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verbale en personne</a:t>
                </a:r>
              </a:p>
            </xdr:txBody>
          </xdr:sp>
          <xdr:sp macro="" textlink="">
            <xdr:nvSpPr>
              <xdr:cNvPr id="9844" name="Check Box 1652" descr="Verbal threat in person" hidden="1">
                <a:extLst>
                  <a:ext uri="{63B3BB69-23CF-44E3-9099-C40C66FF867C}">
                    <a14:compatExt spid="_x0000_s9844"/>
                  </a:ext>
                  <a:ext uri="{FF2B5EF4-FFF2-40B4-BE49-F238E27FC236}">
                    <a16:creationId xmlns:a16="http://schemas.microsoft.com/office/drawing/2014/main" id="{00000000-0008-0000-0400-000074260000}"/>
                  </a:ext>
                </a:extLst>
              </xdr:cNvPr>
              <xdr:cNvSpPr/>
            </xdr:nvSpPr>
            <xdr:spPr bwMode="auto">
              <a:xfrm>
                <a:off x="9872655" y="1147763"/>
                <a:ext cx="1477453" cy="2214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 par téléphone</a:t>
                </a:r>
              </a:p>
            </xdr:txBody>
          </xdr:sp>
          <xdr:sp macro="" textlink="">
            <xdr:nvSpPr>
              <xdr:cNvPr id="9845" name="Check Box 1653" descr="Verbal threat in person" hidden="1">
                <a:extLst>
                  <a:ext uri="{63B3BB69-23CF-44E3-9099-C40C66FF867C}">
                    <a14:compatExt spid="_x0000_s9845"/>
                  </a:ext>
                  <a:ext uri="{FF2B5EF4-FFF2-40B4-BE49-F238E27FC236}">
                    <a16:creationId xmlns:a16="http://schemas.microsoft.com/office/drawing/2014/main" id="{00000000-0008-0000-0400-000075260000}"/>
                  </a:ext>
                </a:extLst>
              </xdr:cNvPr>
              <xdr:cNvSpPr/>
            </xdr:nvSpPr>
            <xdr:spPr bwMode="auto">
              <a:xfrm>
                <a:off x="9872663" y="1352548"/>
                <a:ext cx="1366837" cy="23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écrite</a:t>
                </a:r>
              </a:p>
            </xdr:txBody>
          </xdr:sp>
          <xdr:sp macro="" textlink="">
            <xdr:nvSpPr>
              <xdr:cNvPr id="9846" name="Check Box 1654" descr="Verbal threat in person" hidden="1">
                <a:extLst>
                  <a:ext uri="{63B3BB69-23CF-44E3-9099-C40C66FF867C}">
                    <a14:compatExt spid="_x0000_s9846"/>
                  </a:ext>
                  <a:ext uri="{FF2B5EF4-FFF2-40B4-BE49-F238E27FC236}">
                    <a16:creationId xmlns:a16="http://schemas.microsoft.com/office/drawing/2014/main" id="{00000000-0008-0000-0400-000076260000}"/>
                  </a:ext>
                </a:extLst>
              </xdr:cNvPr>
              <xdr:cNvSpPr/>
            </xdr:nvSpPr>
            <xdr:spPr bwMode="auto">
              <a:xfrm>
                <a:off x="9875045" y="1571625"/>
                <a:ext cx="1245393" cy="240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Frappé</a:t>
                </a:r>
              </a:p>
            </xdr:txBody>
          </xdr:sp>
          <xdr:sp macro="" textlink="">
            <xdr:nvSpPr>
              <xdr:cNvPr id="9847" name="Check Box 1655" descr="Verbal threat in person" hidden="1">
                <a:extLst>
                  <a:ext uri="{63B3BB69-23CF-44E3-9099-C40C66FF867C}">
                    <a14:compatExt spid="_x0000_s9847"/>
                  </a:ext>
                  <a:ext uri="{FF2B5EF4-FFF2-40B4-BE49-F238E27FC236}">
                    <a16:creationId xmlns:a16="http://schemas.microsoft.com/office/drawing/2014/main" id="{00000000-0008-0000-0400-000077260000}"/>
                  </a:ext>
                </a:extLst>
              </xdr:cNvPr>
              <xdr:cNvSpPr/>
            </xdr:nvSpPr>
            <xdr:spPr bwMode="auto">
              <a:xfrm>
                <a:off x="9875044" y="1812132"/>
                <a:ext cx="1281112" cy="2119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Mordu / pincé</a:t>
                </a:r>
              </a:p>
            </xdr:txBody>
          </xdr:sp>
          <xdr:sp macro="" textlink="">
            <xdr:nvSpPr>
              <xdr:cNvPr id="9848" name="Check Box 1656" descr="Verbal threat in person" hidden="1">
                <a:extLst>
                  <a:ext uri="{63B3BB69-23CF-44E3-9099-C40C66FF867C}">
                    <a14:compatExt spid="_x0000_s9848"/>
                  </a:ext>
                  <a:ext uri="{FF2B5EF4-FFF2-40B4-BE49-F238E27FC236}">
                    <a16:creationId xmlns:a16="http://schemas.microsoft.com/office/drawing/2014/main" id="{00000000-0008-0000-0400-000078260000}"/>
                  </a:ext>
                </a:extLst>
              </xdr:cNvPr>
              <xdr:cNvSpPr/>
            </xdr:nvSpPr>
            <xdr:spPr bwMode="auto">
              <a:xfrm>
                <a:off x="9872663" y="2028824"/>
                <a:ext cx="1283493" cy="2214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Autre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52917</xdr:colOff>
          <xdr:row>95</xdr:row>
          <xdr:rowOff>31750</xdr:rowOff>
        </xdr:from>
        <xdr:to>
          <xdr:col>2</xdr:col>
          <xdr:colOff>1603374</xdr:colOff>
          <xdr:row>101</xdr:row>
          <xdr:rowOff>150815</xdr:rowOff>
        </xdr:to>
        <xdr:grpSp>
          <xdr:nvGrpSpPr>
            <xdr:cNvPr id="356" name="Group 355">
              <a:extLst>
                <a:ext uri="{FF2B5EF4-FFF2-40B4-BE49-F238E27FC236}">
                  <a16:creationId xmlns:a16="http://schemas.microsoft.com/office/drawing/2014/main" id="{00000000-0008-0000-0400-000064010000}"/>
                </a:ext>
              </a:extLst>
            </xdr:cNvPr>
            <xdr:cNvGrpSpPr>
              <a:grpSpLocks/>
            </xdr:cNvGrpSpPr>
          </xdr:nvGrpSpPr>
          <xdr:grpSpPr>
            <a:xfrm>
              <a:off x="3303323" y="18712656"/>
              <a:ext cx="1550457" cy="1273972"/>
              <a:chOff x="9872662" y="904873"/>
              <a:chExt cx="1477454" cy="1345411"/>
            </a:xfrm>
          </xdr:grpSpPr>
          <xdr:sp macro="" textlink="">
            <xdr:nvSpPr>
              <xdr:cNvPr id="9849" name="Check Box 1657" descr="Verbal threat in person" hidden="1">
                <a:extLst>
                  <a:ext uri="{63B3BB69-23CF-44E3-9099-C40C66FF867C}">
                    <a14:compatExt spid="_x0000_s9849"/>
                  </a:ext>
                  <a:ext uri="{FF2B5EF4-FFF2-40B4-BE49-F238E27FC236}">
                    <a16:creationId xmlns:a16="http://schemas.microsoft.com/office/drawing/2014/main" id="{00000000-0008-0000-0400-000079260000}"/>
                  </a:ext>
                </a:extLst>
              </xdr:cNvPr>
              <xdr:cNvSpPr/>
            </xdr:nvSpPr>
            <xdr:spPr bwMode="auto">
              <a:xfrm>
                <a:off x="9872662" y="904873"/>
                <a:ext cx="14774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verbale en personne</a:t>
                </a:r>
              </a:p>
            </xdr:txBody>
          </xdr:sp>
          <xdr:sp macro="" textlink="">
            <xdr:nvSpPr>
              <xdr:cNvPr id="9850" name="Check Box 1658" descr="Verbal threat in person" hidden="1">
                <a:extLst>
                  <a:ext uri="{63B3BB69-23CF-44E3-9099-C40C66FF867C}">
                    <a14:compatExt spid="_x0000_s9850"/>
                  </a:ext>
                  <a:ext uri="{FF2B5EF4-FFF2-40B4-BE49-F238E27FC236}">
                    <a16:creationId xmlns:a16="http://schemas.microsoft.com/office/drawing/2014/main" id="{00000000-0008-0000-0400-00007A260000}"/>
                  </a:ext>
                </a:extLst>
              </xdr:cNvPr>
              <xdr:cNvSpPr/>
            </xdr:nvSpPr>
            <xdr:spPr bwMode="auto">
              <a:xfrm>
                <a:off x="9872663" y="1147763"/>
                <a:ext cx="1477453" cy="2214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 par téléphone</a:t>
                </a:r>
              </a:p>
            </xdr:txBody>
          </xdr:sp>
          <xdr:sp macro="" textlink="">
            <xdr:nvSpPr>
              <xdr:cNvPr id="9851" name="Check Box 1659" descr="Verbal threat in person" hidden="1">
                <a:extLst>
                  <a:ext uri="{63B3BB69-23CF-44E3-9099-C40C66FF867C}">
                    <a14:compatExt spid="_x0000_s9851"/>
                  </a:ext>
                  <a:ext uri="{FF2B5EF4-FFF2-40B4-BE49-F238E27FC236}">
                    <a16:creationId xmlns:a16="http://schemas.microsoft.com/office/drawing/2014/main" id="{00000000-0008-0000-0400-00007B260000}"/>
                  </a:ext>
                </a:extLst>
              </xdr:cNvPr>
              <xdr:cNvSpPr/>
            </xdr:nvSpPr>
            <xdr:spPr bwMode="auto">
              <a:xfrm>
                <a:off x="9872663" y="1352549"/>
                <a:ext cx="1366837" cy="2309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écrite</a:t>
                </a:r>
              </a:p>
            </xdr:txBody>
          </xdr:sp>
          <xdr:sp macro="" textlink="">
            <xdr:nvSpPr>
              <xdr:cNvPr id="9852" name="Check Box 1660" descr="Verbal threat in person" hidden="1">
                <a:extLst>
                  <a:ext uri="{63B3BB69-23CF-44E3-9099-C40C66FF867C}">
                    <a14:compatExt spid="_x0000_s9852"/>
                  </a:ext>
                  <a:ext uri="{FF2B5EF4-FFF2-40B4-BE49-F238E27FC236}">
                    <a16:creationId xmlns:a16="http://schemas.microsoft.com/office/drawing/2014/main" id="{00000000-0008-0000-0400-00007C260000}"/>
                  </a:ext>
                </a:extLst>
              </xdr:cNvPr>
              <xdr:cNvSpPr/>
            </xdr:nvSpPr>
            <xdr:spPr bwMode="auto">
              <a:xfrm>
                <a:off x="9875045" y="1571625"/>
                <a:ext cx="1245393" cy="240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Frappé</a:t>
                </a:r>
              </a:p>
            </xdr:txBody>
          </xdr:sp>
          <xdr:sp macro="" textlink="">
            <xdr:nvSpPr>
              <xdr:cNvPr id="9853" name="Check Box 1661" descr="Verbal threat in person" hidden="1">
                <a:extLst>
                  <a:ext uri="{63B3BB69-23CF-44E3-9099-C40C66FF867C}">
                    <a14:compatExt spid="_x0000_s9853"/>
                  </a:ext>
                  <a:ext uri="{FF2B5EF4-FFF2-40B4-BE49-F238E27FC236}">
                    <a16:creationId xmlns:a16="http://schemas.microsoft.com/office/drawing/2014/main" id="{00000000-0008-0000-0400-00007D260000}"/>
                  </a:ext>
                </a:extLst>
              </xdr:cNvPr>
              <xdr:cNvSpPr/>
            </xdr:nvSpPr>
            <xdr:spPr bwMode="auto">
              <a:xfrm>
                <a:off x="9875044" y="1812130"/>
                <a:ext cx="1281112" cy="2119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Mordu / pincé</a:t>
                </a:r>
              </a:p>
            </xdr:txBody>
          </xdr:sp>
          <xdr:sp macro="" textlink="">
            <xdr:nvSpPr>
              <xdr:cNvPr id="9854" name="Check Box 1662" descr="Verbal threat in person" hidden="1">
                <a:extLst>
                  <a:ext uri="{63B3BB69-23CF-44E3-9099-C40C66FF867C}">
                    <a14:compatExt spid="_x0000_s9854"/>
                  </a:ext>
                  <a:ext uri="{FF2B5EF4-FFF2-40B4-BE49-F238E27FC236}">
                    <a16:creationId xmlns:a16="http://schemas.microsoft.com/office/drawing/2014/main" id="{00000000-0008-0000-0400-00007E260000}"/>
                  </a:ext>
                </a:extLst>
              </xdr:cNvPr>
              <xdr:cNvSpPr/>
            </xdr:nvSpPr>
            <xdr:spPr bwMode="auto">
              <a:xfrm>
                <a:off x="9872663" y="2028828"/>
                <a:ext cx="128349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Autre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84666</xdr:colOff>
          <xdr:row>119</xdr:row>
          <xdr:rowOff>42334</xdr:rowOff>
        </xdr:from>
        <xdr:to>
          <xdr:col>2</xdr:col>
          <xdr:colOff>1661583</xdr:colOff>
          <xdr:row>124</xdr:row>
          <xdr:rowOff>158750</xdr:rowOff>
        </xdr:to>
        <xdr:grpSp>
          <xdr:nvGrpSpPr>
            <xdr:cNvPr id="363" name="Group 362">
              <a:extLst>
                <a:ext uri="{FF2B5EF4-FFF2-40B4-BE49-F238E27FC236}">
                  <a16:creationId xmlns:a16="http://schemas.microsoft.com/office/drawing/2014/main" id="{00000000-0008-0000-0400-00006B010000}"/>
                </a:ext>
              </a:extLst>
            </xdr:cNvPr>
            <xdr:cNvGrpSpPr>
              <a:grpSpLocks/>
            </xdr:cNvGrpSpPr>
          </xdr:nvGrpSpPr>
          <xdr:grpSpPr>
            <a:xfrm>
              <a:off x="3335072" y="23342865"/>
              <a:ext cx="1576917" cy="1080823"/>
              <a:chOff x="9872654" y="904874"/>
              <a:chExt cx="1477455" cy="1345407"/>
            </a:xfrm>
          </xdr:grpSpPr>
          <xdr:sp macro="" textlink="">
            <xdr:nvSpPr>
              <xdr:cNvPr id="9855" name="Check Box 1663" descr="Verbal threat in person" hidden="1">
                <a:extLst>
                  <a:ext uri="{63B3BB69-23CF-44E3-9099-C40C66FF867C}">
                    <a14:compatExt spid="_x0000_s9855"/>
                  </a:ext>
                  <a:ext uri="{FF2B5EF4-FFF2-40B4-BE49-F238E27FC236}">
                    <a16:creationId xmlns:a16="http://schemas.microsoft.com/office/drawing/2014/main" id="{00000000-0008-0000-0400-00007F260000}"/>
                  </a:ext>
                </a:extLst>
              </xdr:cNvPr>
              <xdr:cNvSpPr/>
            </xdr:nvSpPr>
            <xdr:spPr bwMode="auto">
              <a:xfrm>
                <a:off x="9872654" y="904874"/>
                <a:ext cx="1477454"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verbale en personne</a:t>
                </a:r>
              </a:p>
            </xdr:txBody>
          </xdr:sp>
          <xdr:sp macro="" textlink="">
            <xdr:nvSpPr>
              <xdr:cNvPr id="9856" name="Check Box 1664" descr="Verbal threat in person" hidden="1">
                <a:extLst>
                  <a:ext uri="{63B3BB69-23CF-44E3-9099-C40C66FF867C}">
                    <a14:compatExt spid="_x0000_s9856"/>
                  </a:ext>
                  <a:ext uri="{FF2B5EF4-FFF2-40B4-BE49-F238E27FC236}">
                    <a16:creationId xmlns:a16="http://schemas.microsoft.com/office/drawing/2014/main" id="{00000000-0008-0000-0400-000080260000}"/>
                  </a:ext>
                </a:extLst>
              </xdr:cNvPr>
              <xdr:cNvSpPr/>
            </xdr:nvSpPr>
            <xdr:spPr bwMode="auto">
              <a:xfrm>
                <a:off x="9872656" y="1147763"/>
                <a:ext cx="147745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 par téléphone</a:t>
                </a:r>
              </a:p>
            </xdr:txBody>
          </xdr:sp>
          <xdr:sp macro="" textlink="">
            <xdr:nvSpPr>
              <xdr:cNvPr id="9857" name="Check Box 1665" descr="Verbal threat in person" hidden="1">
                <a:extLst>
                  <a:ext uri="{63B3BB69-23CF-44E3-9099-C40C66FF867C}">
                    <a14:compatExt spid="_x0000_s9857"/>
                  </a:ext>
                  <a:ext uri="{FF2B5EF4-FFF2-40B4-BE49-F238E27FC236}">
                    <a16:creationId xmlns:a16="http://schemas.microsoft.com/office/drawing/2014/main" id="{00000000-0008-0000-0400-000081260000}"/>
                  </a:ext>
                </a:extLst>
              </xdr:cNvPr>
              <xdr:cNvSpPr/>
            </xdr:nvSpPr>
            <xdr:spPr bwMode="auto">
              <a:xfrm>
                <a:off x="9872663" y="1352548"/>
                <a:ext cx="1366837" cy="2309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écrite</a:t>
                </a:r>
              </a:p>
            </xdr:txBody>
          </xdr:sp>
          <xdr:sp macro="" textlink="">
            <xdr:nvSpPr>
              <xdr:cNvPr id="9858" name="Check Box 1666" descr="Verbal threat in person" hidden="1">
                <a:extLst>
                  <a:ext uri="{63B3BB69-23CF-44E3-9099-C40C66FF867C}">
                    <a14:compatExt spid="_x0000_s9858"/>
                  </a:ext>
                  <a:ext uri="{FF2B5EF4-FFF2-40B4-BE49-F238E27FC236}">
                    <a16:creationId xmlns:a16="http://schemas.microsoft.com/office/drawing/2014/main" id="{00000000-0008-0000-0400-000082260000}"/>
                  </a:ext>
                </a:extLst>
              </xdr:cNvPr>
              <xdr:cNvSpPr/>
            </xdr:nvSpPr>
            <xdr:spPr bwMode="auto">
              <a:xfrm>
                <a:off x="9875045" y="1571625"/>
                <a:ext cx="1245393" cy="240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Frappé</a:t>
                </a:r>
              </a:p>
            </xdr:txBody>
          </xdr:sp>
          <xdr:sp macro="" textlink="">
            <xdr:nvSpPr>
              <xdr:cNvPr id="9859" name="Check Box 1667" descr="Verbal threat in person" hidden="1">
                <a:extLst>
                  <a:ext uri="{63B3BB69-23CF-44E3-9099-C40C66FF867C}">
                    <a14:compatExt spid="_x0000_s9859"/>
                  </a:ext>
                  <a:ext uri="{FF2B5EF4-FFF2-40B4-BE49-F238E27FC236}">
                    <a16:creationId xmlns:a16="http://schemas.microsoft.com/office/drawing/2014/main" id="{00000000-0008-0000-0400-000083260000}"/>
                  </a:ext>
                </a:extLst>
              </xdr:cNvPr>
              <xdr:cNvSpPr/>
            </xdr:nvSpPr>
            <xdr:spPr bwMode="auto">
              <a:xfrm>
                <a:off x="9875044" y="1812131"/>
                <a:ext cx="1281112" cy="2119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Mordu / pincé</a:t>
                </a:r>
              </a:p>
            </xdr:txBody>
          </xdr:sp>
          <xdr:sp macro="" textlink="">
            <xdr:nvSpPr>
              <xdr:cNvPr id="9860" name="Check Box 1668" descr="Verbal threat in person" hidden="1">
                <a:extLst>
                  <a:ext uri="{63B3BB69-23CF-44E3-9099-C40C66FF867C}">
                    <a14:compatExt spid="_x0000_s9860"/>
                  </a:ext>
                  <a:ext uri="{FF2B5EF4-FFF2-40B4-BE49-F238E27FC236}">
                    <a16:creationId xmlns:a16="http://schemas.microsoft.com/office/drawing/2014/main" id="{00000000-0008-0000-0400-000084260000}"/>
                  </a:ext>
                </a:extLst>
              </xdr:cNvPr>
              <xdr:cNvSpPr/>
            </xdr:nvSpPr>
            <xdr:spPr bwMode="auto">
              <a:xfrm>
                <a:off x="9872663" y="2028825"/>
                <a:ext cx="128349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Autre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74083</xdr:colOff>
          <xdr:row>125</xdr:row>
          <xdr:rowOff>95250</xdr:rowOff>
        </xdr:from>
        <xdr:to>
          <xdr:col>2</xdr:col>
          <xdr:colOff>1677457</xdr:colOff>
          <xdr:row>132</xdr:row>
          <xdr:rowOff>55565</xdr:rowOff>
        </xdr:to>
        <xdr:grpSp>
          <xdr:nvGrpSpPr>
            <xdr:cNvPr id="370" name="Group 369">
              <a:extLst>
                <a:ext uri="{FF2B5EF4-FFF2-40B4-BE49-F238E27FC236}">
                  <a16:creationId xmlns:a16="http://schemas.microsoft.com/office/drawing/2014/main" id="{00000000-0008-0000-0400-000072010000}"/>
                </a:ext>
              </a:extLst>
            </xdr:cNvPr>
            <xdr:cNvGrpSpPr>
              <a:grpSpLocks/>
            </xdr:cNvGrpSpPr>
          </xdr:nvGrpSpPr>
          <xdr:grpSpPr>
            <a:xfrm>
              <a:off x="3324489" y="24562594"/>
              <a:ext cx="1603374" cy="1305721"/>
              <a:chOff x="9872654" y="904872"/>
              <a:chExt cx="1477454" cy="1345408"/>
            </a:xfrm>
          </xdr:grpSpPr>
          <xdr:sp macro="" textlink="">
            <xdr:nvSpPr>
              <xdr:cNvPr id="9861" name="Check Box 1669" descr="Verbal threat in person" hidden="1">
                <a:extLst>
                  <a:ext uri="{63B3BB69-23CF-44E3-9099-C40C66FF867C}">
                    <a14:compatExt spid="_x0000_s9861"/>
                  </a:ext>
                  <a:ext uri="{FF2B5EF4-FFF2-40B4-BE49-F238E27FC236}">
                    <a16:creationId xmlns:a16="http://schemas.microsoft.com/office/drawing/2014/main" id="{00000000-0008-0000-0400-000085260000}"/>
                  </a:ext>
                </a:extLst>
              </xdr:cNvPr>
              <xdr:cNvSpPr/>
            </xdr:nvSpPr>
            <xdr:spPr bwMode="auto">
              <a:xfrm>
                <a:off x="9872654" y="904872"/>
                <a:ext cx="14774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verbale en personne</a:t>
                </a:r>
              </a:p>
            </xdr:txBody>
          </xdr:sp>
          <xdr:sp macro="" textlink="">
            <xdr:nvSpPr>
              <xdr:cNvPr id="9862" name="Check Box 1670" descr="Verbal threat in person" hidden="1">
                <a:extLst>
                  <a:ext uri="{63B3BB69-23CF-44E3-9099-C40C66FF867C}">
                    <a14:compatExt spid="_x0000_s9862"/>
                  </a:ext>
                  <a:ext uri="{FF2B5EF4-FFF2-40B4-BE49-F238E27FC236}">
                    <a16:creationId xmlns:a16="http://schemas.microsoft.com/office/drawing/2014/main" id="{00000000-0008-0000-0400-000086260000}"/>
                  </a:ext>
                </a:extLst>
              </xdr:cNvPr>
              <xdr:cNvSpPr/>
            </xdr:nvSpPr>
            <xdr:spPr bwMode="auto">
              <a:xfrm>
                <a:off x="9872655" y="1147763"/>
                <a:ext cx="147745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 par téléphone</a:t>
                </a:r>
              </a:p>
            </xdr:txBody>
          </xdr:sp>
          <xdr:sp macro="" textlink="">
            <xdr:nvSpPr>
              <xdr:cNvPr id="9863" name="Check Box 1671" descr="Verbal threat in person" hidden="1">
                <a:extLst>
                  <a:ext uri="{63B3BB69-23CF-44E3-9099-C40C66FF867C}">
                    <a14:compatExt spid="_x0000_s9863"/>
                  </a:ext>
                  <a:ext uri="{FF2B5EF4-FFF2-40B4-BE49-F238E27FC236}">
                    <a16:creationId xmlns:a16="http://schemas.microsoft.com/office/drawing/2014/main" id="{00000000-0008-0000-0400-000087260000}"/>
                  </a:ext>
                </a:extLst>
              </xdr:cNvPr>
              <xdr:cNvSpPr/>
            </xdr:nvSpPr>
            <xdr:spPr bwMode="auto">
              <a:xfrm>
                <a:off x="9872663" y="1352549"/>
                <a:ext cx="1366837" cy="23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écrite</a:t>
                </a:r>
              </a:p>
            </xdr:txBody>
          </xdr:sp>
          <xdr:sp macro="" textlink="">
            <xdr:nvSpPr>
              <xdr:cNvPr id="9864" name="Check Box 1672" descr="Verbal threat in person" hidden="1">
                <a:extLst>
                  <a:ext uri="{63B3BB69-23CF-44E3-9099-C40C66FF867C}">
                    <a14:compatExt spid="_x0000_s9864"/>
                  </a:ext>
                  <a:ext uri="{FF2B5EF4-FFF2-40B4-BE49-F238E27FC236}">
                    <a16:creationId xmlns:a16="http://schemas.microsoft.com/office/drawing/2014/main" id="{00000000-0008-0000-0400-000088260000}"/>
                  </a:ext>
                </a:extLst>
              </xdr:cNvPr>
              <xdr:cNvSpPr/>
            </xdr:nvSpPr>
            <xdr:spPr bwMode="auto">
              <a:xfrm>
                <a:off x="9875045" y="1571625"/>
                <a:ext cx="1245393" cy="240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Frappé</a:t>
                </a:r>
              </a:p>
            </xdr:txBody>
          </xdr:sp>
          <xdr:sp macro="" textlink="">
            <xdr:nvSpPr>
              <xdr:cNvPr id="9865" name="Check Box 1673" descr="Verbal threat in person" hidden="1">
                <a:extLst>
                  <a:ext uri="{63B3BB69-23CF-44E3-9099-C40C66FF867C}">
                    <a14:compatExt spid="_x0000_s9865"/>
                  </a:ext>
                  <a:ext uri="{FF2B5EF4-FFF2-40B4-BE49-F238E27FC236}">
                    <a16:creationId xmlns:a16="http://schemas.microsoft.com/office/drawing/2014/main" id="{00000000-0008-0000-0400-000089260000}"/>
                  </a:ext>
                </a:extLst>
              </xdr:cNvPr>
              <xdr:cNvSpPr/>
            </xdr:nvSpPr>
            <xdr:spPr bwMode="auto">
              <a:xfrm>
                <a:off x="9875044" y="1812131"/>
                <a:ext cx="1281112" cy="2119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Mordu / pincé</a:t>
                </a:r>
              </a:p>
            </xdr:txBody>
          </xdr:sp>
          <xdr:sp macro="" textlink="">
            <xdr:nvSpPr>
              <xdr:cNvPr id="9866" name="Check Box 1674" descr="Verbal threat in person" hidden="1">
                <a:extLst>
                  <a:ext uri="{63B3BB69-23CF-44E3-9099-C40C66FF867C}">
                    <a14:compatExt spid="_x0000_s9866"/>
                  </a:ext>
                  <a:ext uri="{FF2B5EF4-FFF2-40B4-BE49-F238E27FC236}">
                    <a16:creationId xmlns:a16="http://schemas.microsoft.com/office/drawing/2014/main" id="{00000000-0008-0000-0400-00008A260000}"/>
                  </a:ext>
                </a:extLst>
              </xdr:cNvPr>
              <xdr:cNvSpPr/>
            </xdr:nvSpPr>
            <xdr:spPr bwMode="auto">
              <a:xfrm>
                <a:off x="9872663" y="2028824"/>
                <a:ext cx="128349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Autre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74084</xdr:colOff>
          <xdr:row>133</xdr:row>
          <xdr:rowOff>42333</xdr:rowOff>
        </xdr:from>
        <xdr:to>
          <xdr:col>2</xdr:col>
          <xdr:colOff>1576916</xdr:colOff>
          <xdr:row>138</xdr:row>
          <xdr:rowOff>137583</xdr:rowOff>
        </xdr:to>
        <xdr:grpSp>
          <xdr:nvGrpSpPr>
            <xdr:cNvPr id="377" name="Group 376">
              <a:extLst>
                <a:ext uri="{FF2B5EF4-FFF2-40B4-BE49-F238E27FC236}">
                  <a16:creationId xmlns:a16="http://schemas.microsoft.com/office/drawing/2014/main" id="{00000000-0008-0000-0400-000079010000}"/>
                </a:ext>
              </a:extLst>
            </xdr:cNvPr>
            <xdr:cNvGrpSpPr>
              <a:grpSpLocks/>
            </xdr:cNvGrpSpPr>
          </xdr:nvGrpSpPr>
          <xdr:grpSpPr>
            <a:xfrm>
              <a:off x="3324490" y="26057489"/>
              <a:ext cx="1502832" cy="1059657"/>
              <a:chOff x="9872662" y="904874"/>
              <a:chExt cx="1477454" cy="1345408"/>
            </a:xfrm>
          </xdr:grpSpPr>
          <xdr:sp macro="" textlink="">
            <xdr:nvSpPr>
              <xdr:cNvPr id="9867" name="Check Box 1675" descr="Verbal threat in person" hidden="1">
                <a:extLst>
                  <a:ext uri="{63B3BB69-23CF-44E3-9099-C40C66FF867C}">
                    <a14:compatExt spid="_x0000_s9867"/>
                  </a:ext>
                  <a:ext uri="{FF2B5EF4-FFF2-40B4-BE49-F238E27FC236}">
                    <a16:creationId xmlns:a16="http://schemas.microsoft.com/office/drawing/2014/main" id="{00000000-0008-0000-0400-00008B260000}"/>
                  </a:ext>
                </a:extLst>
              </xdr:cNvPr>
              <xdr:cNvSpPr/>
            </xdr:nvSpPr>
            <xdr:spPr bwMode="auto">
              <a:xfrm>
                <a:off x="9872662" y="904874"/>
                <a:ext cx="14774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verbale en personne</a:t>
                </a:r>
              </a:p>
            </xdr:txBody>
          </xdr:sp>
          <xdr:sp macro="" textlink="">
            <xdr:nvSpPr>
              <xdr:cNvPr id="9868" name="Check Box 1676" descr="Verbal threat in person" hidden="1">
                <a:extLst>
                  <a:ext uri="{63B3BB69-23CF-44E3-9099-C40C66FF867C}">
                    <a14:compatExt spid="_x0000_s9868"/>
                  </a:ext>
                  <a:ext uri="{FF2B5EF4-FFF2-40B4-BE49-F238E27FC236}">
                    <a16:creationId xmlns:a16="http://schemas.microsoft.com/office/drawing/2014/main" id="{00000000-0008-0000-0400-00008C260000}"/>
                  </a:ext>
                </a:extLst>
              </xdr:cNvPr>
              <xdr:cNvSpPr/>
            </xdr:nvSpPr>
            <xdr:spPr bwMode="auto">
              <a:xfrm>
                <a:off x="9872663" y="1147763"/>
                <a:ext cx="147745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 par téléphone</a:t>
                </a:r>
              </a:p>
            </xdr:txBody>
          </xdr:sp>
          <xdr:sp macro="" textlink="">
            <xdr:nvSpPr>
              <xdr:cNvPr id="9869" name="Check Box 1677" descr="Verbal threat in person" hidden="1">
                <a:extLst>
                  <a:ext uri="{63B3BB69-23CF-44E3-9099-C40C66FF867C}">
                    <a14:compatExt spid="_x0000_s9869"/>
                  </a:ext>
                  <a:ext uri="{FF2B5EF4-FFF2-40B4-BE49-F238E27FC236}">
                    <a16:creationId xmlns:a16="http://schemas.microsoft.com/office/drawing/2014/main" id="{00000000-0008-0000-0400-00008D260000}"/>
                  </a:ext>
                </a:extLst>
              </xdr:cNvPr>
              <xdr:cNvSpPr/>
            </xdr:nvSpPr>
            <xdr:spPr bwMode="auto">
              <a:xfrm>
                <a:off x="9872663" y="1352549"/>
                <a:ext cx="1366837" cy="2309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écrite</a:t>
                </a:r>
              </a:p>
            </xdr:txBody>
          </xdr:sp>
          <xdr:sp macro="" textlink="">
            <xdr:nvSpPr>
              <xdr:cNvPr id="9870" name="Check Box 1678" descr="Verbal threat in person" hidden="1">
                <a:extLst>
                  <a:ext uri="{63B3BB69-23CF-44E3-9099-C40C66FF867C}">
                    <a14:compatExt spid="_x0000_s9870"/>
                  </a:ext>
                  <a:ext uri="{FF2B5EF4-FFF2-40B4-BE49-F238E27FC236}">
                    <a16:creationId xmlns:a16="http://schemas.microsoft.com/office/drawing/2014/main" id="{00000000-0008-0000-0400-00008E260000}"/>
                  </a:ext>
                </a:extLst>
              </xdr:cNvPr>
              <xdr:cNvSpPr/>
            </xdr:nvSpPr>
            <xdr:spPr bwMode="auto">
              <a:xfrm>
                <a:off x="9875045" y="1571625"/>
                <a:ext cx="1245393" cy="2405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Frappé</a:t>
                </a:r>
              </a:p>
            </xdr:txBody>
          </xdr:sp>
          <xdr:sp macro="" textlink="">
            <xdr:nvSpPr>
              <xdr:cNvPr id="9871" name="Check Box 1679" descr="Verbal threat in person" hidden="1">
                <a:extLst>
                  <a:ext uri="{63B3BB69-23CF-44E3-9099-C40C66FF867C}">
                    <a14:compatExt spid="_x0000_s9871"/>
                  </a:ext>
                  <a:ext uri="{FF2B5EF4-FFF2-40B4-BE49-F238E27FC236}">
                    <a16:creationId xmlns:a16="http://schemas.microsoft.com/office/drawing/2014/main" id="{00000000-0008-0000-0400-00008F260000}"/>
                  </a:ext>
                </a:extLst>
              </xdr:cNvPr>
              <xdr:cNvSpPr/>
            </xdr:nvSpPr>
            <xdr:spPr bwMode="auto">
              <a:xfrm>
                <a:off x="9875044" y="1812131"/>
                <a:ext cx="1281112" cy="2119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Mordu / pincé</a:t>
                </a:r>
              </a:p>
            </xdr:txBody>
          </xdr:sp>
          <xdr:sp macro="" textlink="">
            <xdr:nvSpPr>
              <xdr:cNvPr id="9872" name="Check Box 1680" descr="Verbal threat in person" hidden="1">
                <a:extLst>
                  <a:ext uri="{63B3BB69-23CF-44E3-9099-C40C66FF867C}">
                    <a14:compatExt spid="_x0000_s9872"/>
                  </a:ext>
                  <a:ext uri="{FF2B5EF4-FFF2-40B4-BE49-F238E27FC236}">
                    <a16:creationId xmlns:a16="http://schemas.microsoft.com/office/drawing/2014/main" id="{00000000-0008-0000-0400-000090260000}"/>
                  </a:ext>
                </a:extLst>
              </xdr:cNvPr>
              <xdr:cNvSpPr/>
            </xdr:nvSpPr>
            <xdr:spPr bwMode="auto">
              <a:xfrm>
                <a:off x="9872663" y="2028826"/>
                <a:ext cx="128349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Autre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74084</xdr:colOff>
          <xdr:row>141</xdr:row>
          <xdr:rowOff>52917</xdr:rowOff>
        </xdr:from>
        <xdr:to>
          <xdr:col>2</xdr:col>
          <xdr:colOff>1603374</xdr:colOff>
          <xdr:row>147</xdr:row>
          <xdr:rowOff>150815</xdr:rowOff>
        </xdr:to>
        <xdr:grpSp>
          <xdr:nvGrpSpPr>
            <xdr:cNvPr id="384" name="Group 383">
              <a:extLst>
                <a:ext uri="{FF2B5EF4-FFF2-40B4-BE49-F238E27FC236}">
                  <a16:creationId xmlns:a16="http://schemas.microsoft.com/office/drawing/2014/main" id="{00000000-0008-0000-0400-000080010000}"/>
                </a:ext>
              </a:extLst>
            </xdr:cNvPr>
            <xdr:cNvGrpSpPr>
              <a:grpSpLocks/>
            </xdr:cNvGrpSpPr>
          </xdr:nvGrpSpPr>
          <xdr:grpSpPr>
            <a:xfrm>
              <a:off x="3324490" y="27639698"/>
              <a:ext cx="1529290" cy="1252805"/>
              <a:chOff x="9872662" y="904872"/>
              <a:chExt cx="1477454" cy="1345407"/>
            </a:xfrm>
          </xdr:grpSpPr>
          <xdr:sp macro="" textlink="">
            <xdr:nvSpPr>
              <xdr:cNvPr id="9873" name="Check Box 1681" descr="Verbal threat in person" hidden="1">
                <a:extLst>
                  <a:ext uri="{63B3BB69-23CF-44E3-9099-C40C66FF867C}">
                    <a14:compatExt spid="_x0000_s9873"/>
                  </a:ext>
                  <a:ext uri="{FF2B5EF4-FFF2-40B4-BE49-F238E27FC236}">
                    <a16:creationId xmlns:a16="http://schemas.microsoft.com/office/drawing/2014/main" id="{00000000-0008-0000-0400-000091260000}"/>
                  </a:ext>
                </a:extLst>
              </xdr:cNvPr>
              <xdr:cNvSpPr/>
            </xdr:nvSpPr>
            <xdr:spPr bwMode="auto">
              <a:xfrm>
                <a:off x="9872662" y="904872"/>
                <a:ext cx="14774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verbale en personne</a:t>
                </a:r>
              </a:p>
            </xdr:txBody>
          </xdr:sp>
          <xdr:sp macro="" textlink="">
            <xdr:nvSpPr>
              <xdr:cNvPr id="9874" name="Check Box 1682" descr="Verbal threat in person" hidden="1">
                <a:extLst>
                  <a:ext uri="{63B3BB69-23CF-44E3-9099-C40C66FF867C}">
                    <a14:compatExt spid="_x0000_s9874"/>
                  </a:ext>
                  <a:ext uri="{FF2B5EF4-FFF2-40B4-BE49-F238E27FC236}">
                    <a16:creationId xmlns:a16="http://schemas.microsoft.com/office/drawing/2014/main" id="{00000000-0008-0000-0400-000092260000}"/>
                  </a:ext>
                </a:extLst>
              </xdr:cNvPr>
              <xdr:cNvSpPr/>
            </xdr:nvSpPr>
            <xdr:spPr bwMode="auto">
              <a:xfrm>
                <a:off x="9872663" y="1147763"/>
                <a:ext cx="1477453" cy="2214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 par téléphone</a:t>
                </a:r>
              </a:p>
            </xdr:txBody>
          </xdr:sp>
          <xdr:sp macro="" textlink="">
            <xdr:nvSpPr>
              <xdr:cNvPr id="9875" name="Check Box 1683" descr="Verbal threat in person" hidden="1">
                <a:extLst>
                  <a:ext uri="{63B3BB69-23CF-44E3-9099-C40C66FF867C}">
                    <a14:compatExt spid="_x0000_s9875"/>
                  </a:ext>
                  <a:ext uri="{FF2B5EF4-FFF2-40B4-BE49-F238E27FC236}">
                    <a16:creationId xmlns:a16="http://schemas.microsoft.com/office/drawing/2014/main" id="{00000000-0008-0000-0400-000093260000}"/>
                  </a:ext>
                </a:extLst>
              </xdr:cNvPr>
              <xdr:cNvSpPr/>
            </xdr:nvSpPr>
            <xdr:spPr bwMode="auto">
              <a:xfrm>
                <a:off x="9872663" y="1352549"/>
                <a:ext cx="1366837" cy="2309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écrite</a:t>
                </a:r>
              </a:p>
            </xdr:txBody>
          </xdr:sp>
          <xdr:sp macro="" textlink="">
            <xdr:nvSpPr>
              <xdr:cNvPr id="9876" name="Check Box 1684" descr="Verbal threat in person" hidden="1">
                <a:extLst>
                  <a:ext uri="{63B3BB69-23CF-44E3-9099-C40C66FF867C}">
                    <a14:compatExt spid="_x0000_s9876"/>
                  </a:ext>
                  <a:ext uri="{FF2B5EF4-FFF2-40B4-BE49-F238E27FC236}">
                    <a16:creationId xmlns:a16="http://schemas.microsoft.com/office/drawing/2014/main" id="{00000000-0008-0000-0400-000094260000}"/>
                  </a:ext>
                </a:extLst>
              </xdr:cNvPr>
              <xdr:cNvSpPr/>
            </xdr:nvSpPr>
            <xdr:spPr bwMode="auto">
              <a:xfrm>
                <a:off x="9875045" y="1571625"/>
                <a:ext cx="1245393" cy="240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Frappé</a:t>
                </a:r>
              </a:p>
            </xdr:txBody>
          </xdr:sp>
          <xdr:sp macro="" textlink="">
            <xdr:nvSpPr>
              <xdr:cNvPr id="9877" name="Check Box 1685" descr="Verbal threat in person" hidden="1">
                <a:extLst>
                  <a:ext uri="{63B3BB69-23CF-44E3-9099-C40C66FF867C}">
                    <a14:compatExt spid="_x0000_s9877"/>
                  </a:ext>
                  <a:ext uri="{FF2B5EF4-FFF2-40B4-BE49-F238E27FC236}">
                    <a16:creationId xmlns:a16="http://schemas.microsoft.com/office/drawing/2014/main" id="{00000000-0008-0000-0400-000095260000}"/>
                  </a:ext>
                </a:extLst>
              </xdr:cNvPr>
              <xdr:cNvSpPr/>
            </xdr:nvSpPr>
            <xdr:spPr bwMode="auto">
              <a:xfrm>
                <a:off x="9875044" y="1812128"/>
                <a:ext cx="1281112" cy="2119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Mordu / pincé</a:t>
                </a:r>
              </a:p>
            </xdr:txBody>
          </xdr:sp>
          <xdr:sp macro="" textlink="">
            <xdr:nvSpPr>
              <xdr:cNvPr id="9878" name="Check Box 1686" descr="Verbal threat in person" hidden="1">
                <a:extLst>
                  <a:ext uri="{63B3BB69-23CF-44E3-9099-C40C66FF867C}">
                    <a14:compatExt spid="_x0000_s9878"/>
                  </a:ext>
                  <a:ext uri="{FF2B5EF4-FFF2-40B4-BE49-F238E27FC236}">
                    <a16:creationId xmlns:a16="http://schemas.microsoft.com/office/drawing/2014/main" id="{00000000-0008-0000-0400-000096260000}"/>
                  </a:ext>
                </a:extLst>
              </xdr:cNvPr>
              <xdr:cNvSpPr/>
            </xdr:nvSpPr>
            <xdr:spPr bwMode="auto">
              <a:xfrm>
                <a:off x="9872663" y="2028825"/>
                <a:ext cx="1283493" cy="2214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Autre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84667</xdr:colOff>
          <xdr:row>148</xdr:row>
          <xdr:rowOff>179917</xdr:rowOff>
        </xdr:from>
        <xdr:to>
          <xdr:col>2</xdr:col>
          <xdr:colOff>1645707</xdr:colOff>
          <xdr:row>155</xdr:row>
          <xdr:rowOff>66149</xdr:rowOff>
        </xdr:to>
        <xdr:grpSp>
          <xdr:nvGrpSpPr>
            <xdr:cNvPr id="391" name="Group 390">
              <a:extLst>
                <a:ext uri="{FF2B5EF4-FFF2-40B4-BE49-F238E27FC236}">
                  <a16:creationId xmlns:a16="http://schemas.microsoft.com/office/drawing/2014/main" id="{00000000-0008-0000-0400-000087010000}"/>
                </a:ext>
              </a:extLst>
            </xdr:cNvPr>
            <xdr:cNvGrpSpPr>
              <a:grpSpLocks/>
            </xdr:cNvGrpSpPr>
          </xdr:nvGrpSpPr>
          <xdr:grpSpPr>
            <a:xfrm>
              <a:off x="3335073" y="29124011"/>
              <a:ext cx="1561040" cy="1231638"/>
              <a:chOff x="9872662" y="904874"/>
              <a:chExt cx="1477454" cy="1345408"/>
            </a:xfrm>
          </xdr:grpSpPr>
          <xdr:sp macro="" textlink="">
            <xdr:nvSpPr>
              <xdr:cNvPr id="9879" name="Check Box 1687" descr="Verbal threat in person" hidden="1">
                <a:extLst>
                  <a:ext uri="{63B3BB69-23CF-44E3-9099-C40C66FF867C}">
                    <a14:compatExt spid="_x0000_s9879"/>
                  </a:ext>
                  <a:ext uri="{FF2B5EF4-FFF2-40B4-BE49-F238E27FC236}">
                    <a16:creationId xmlns:a16="http://schemas.microsoft.com/office/drawing/2014/main" id="{00000000-0008-0000-0400-000097260000}"/>
                  </a:ext>
                </a:extLst>
              </xdr:cNvPr>
              <xdr:cNvSpPr/>
            </xdr:nvSpPr>
            <xdr:spPr bwMode="auto">
              <a:xfrm>
                <a:off x="9872662" y="904874"/>
                <a:ext cx="14774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verbale en personne</a:t>
                </a:r>
              </a:p>
            </xdr:txBody>
          </xdr:sp>
          <xdr:sp macro="" textlink="">
            <xdr:nvSpPr>
              <xdr:cNvPr id="9880" name="Check Box 1688" descr="Verbal threat in person" hidden="1">
                <a:extLst>
                  <a:ext uri="{63B3BB69-23CF-44E3-9099-C40C66FF867C}">
                    <a14:compatExt spid="_x0000_s9880"/>
                  </a:ext>
                  <a:ext uri="{FF2B5EF4-FFF2-40B4-BE49-F238E27FC236}">
                    <a16:creationId xmlns:a16="http://schemas.microsoft.com/office/drawing/2014/main" id="{00000000-0008-0000-0400-000098260000}"/>
                  </a:ext>
                </a:extLst>
              </xdr:cNvPr>
              <xdr:cNvSpPr/>
            </xdr:nvSpPr>
            <xdr:spPr bwMode="auto">
              <a:xfrm>
                <a:off x="9872663" y="1147763"/>
                <a:ext cx="1477453" cy="2214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 par téléphone</a:t>
                </a:r>
              </a:p>
            </xdr:txBody>
          </xdr:sp>
          <xdr:sp macro="" textlink="">
            <xdr:nvSpPr>
              <xdr:cNvPr id="9881" name="Check Box 1689" descr="Verbal threat in person" hidden="1">
                <a:extLst>
                  <a:ext uri="{63B3BB69-23CF-44E3-9099-C40C66FF867C}">
                    <a14:compatExt spid="_x0000_s9881"/>
                  </a:ext>
                  <a:ext uri="{FF2B5EF4-FFF2-40B4-BE49-F238E27FC236}">
                    <a16:creationId xmlns:a16="http://schemas.microsoft.com/office/drawing/2014/main" id="{00000000-0008-0000-0400-000099260000}"/>
                  </a:ext>
                </a:extLst>
              </xdr:cNvPr>
              <xdr:cNvSpPr/>
            </xdr:nvSpPr>
            <xdr:spPr bwMode="auto">
              <a:xfrm>
                <a:off x="9872663" y="1352549"/>
                <a:ext cx="1366837" cy="2309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écrite</a:t>
                </a:r>
              </a:p>
            </xdr:txBody>
          </xdr:sp>
          <xdr:sp macro="" textlink="">
            <xdr:nvSpPr>
              <xdr:cNvPr id="9882" name="Check Box 1690" descr="Verbal threat in person" hidden="1">
                <a:extLst>
                  <a:ext uri="{63B3BB69-23CF-44E3-9099-C40C66FF867C}">
                    <a14:compatExt spid="_x0000_s9882"/>
                  </a:ext>
                  <a:ext uri="{FF2B5EF4-FFF2-40B4-BE49-F238E27FC236}">
                    <a16:creationId xmlns:a16="http://schemas.microsoft.com/office/drawing/2014/main" id="{00000000-0008-0000-0400-00009A260000}"/>
                  </a:ext>
                </a:extLst>
              </xdr:cNvPr>
              <xdr:cNvSpPr/>
            </xdr:nvSpPr>
            <xdr:spPr bwMode="auto">
              <a:xfrm>
                <a:off x="9875045" y="1571625"/>
                <a:ext cx="1245393" cy="2405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Frappé</a:t>
                </a:r>
              </a:p>
            </xdr:txBody>
          </xdr:sp>
          <xdr:sp macro="" textlink="">
            <xdr:nvSpPr>
              <xdr:cNvPr id="9883" name="Check Box 1691" descr="Verbal threat in person" hidden="1">
                <a:extLst>
                  <a:ext uri="{63B3BB69-23CF-44E3-9099-C40C66FF867C}">
                    <a14:compatExt spid="_x0000_s9883"/>
                  </a:ext>
                  <a:ext uri="{FF2B5EF4-FFF2-40B4-BE49-F238E27FC236}">
                    <a16:creationId xmlns:a16="http://schemas.microsoft.com/office/drawing/2014/main" id="{00000000-0008-0000-0400-00009B260000}"/>
                  </a:ext>
                </a:extLst>
              </xdr:cNvPr>
              <xdr:cNvSpPr/>
            </xdr:nvSpPr>
            <xdr:spPr bwMode="auto">
              <a:xfrm>
                <a:off x="9875044" y="1812131"/>
                <a:ext cx="1281112" cy="2119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Mordu / pincé</a:t>
                </a:r>
              </a:p>
            </xdr:txBody>
          </xdr:sp>
          <xdr:sp macro="" textlink="">
            <xdr:nvSpPr>
              <xdr:cNvPr id="9884" name="Check Box 1692" descr="Verbal threat in person" hidden="1">
                <a:extLst>
                  <a:ext uri="{63B3BB69-23CF-44E3-9099-C40C66FF867C}">
                    <a14:compatExt spid="_x0000_s9884"/>
                  </a:ext>
                  <a:ext uri="{FF2B5EF4-FFF2-40B4-BE49-F238E27FC236}">
                    <a16:creationId xmlns:a16="http://schemas.microsoft.com/office/drawing/2014/main" id="{00000000-0008-0000-0400-00009C260000}"/>
                  </a:ext>
                </a:extLst>
              </xdr:cNvPr>
              <xdr:cNvSpPr/>
            </xdr:nvSpPr>
            <xdr:spPr bwMode="auto">
              <a:xfrm>
                <a:off x="9872663" y="2028825"/>
                <a:ext cx="1283493" cy="2214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Autre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74083</xdr:colOff>
          <xdr:row>156</xdr:row>
          <xdr:rowOff>105833</xdr:rowOff>
        </xdr:from>
        <xdr:to>
          <xdr:col>2</xdr:col>
          <xdr:colOff>1677457</xdr:colOff>
          <xdr:row>163</xdr:row>
          <xdr:rowOff>66147</xdr:rowOff>
        </xdr:to>
        <xdr:grpSp>
          <xdr:nvGrpSpPr>
            <xdr:cNvPr id="398" name="Group 397">
              <a:extLst>
                <a:ext uri="{FF2B5EF4-FFF2-40B4-BE49-F238E27FC236}">
                  <a16:creationId xmlns:a16="http://schemas.microsoft.com/office/drawing/2014/main" id="{00000000-0008-0000-0400-00008E010000}"/>
                </a:ext>
              </a:extLst>
            </xdr:cNvPr>
            <xdr:cNvGrpSpPr>
              <a:grpSpLocks/>
            </xdr:cNvGrpSpPr>
          </xdr:nvGrpSpPr>
          <xdr:grpSpPr>
            <a:xfrm>
              <a:off x="3324489" y="30597739"/>
              <a:ext cx="1603374" cy="1305721"/>
              <a:chOff x="9872654" y="904872"/>
              <a:chExt cx="1477454" cy="1345408"/>
            </a:xfrm>
          </xdr:grpSpPr>
          <xdr:sp macro="" textlink="">
            <xdr:nvSpPr>
              <xdr:cNvPr id="9885" name="Check Box 1693" descr="Verbal threat in person" hidden="1">
                <a:extLst>
                  <a:ext uri="{63B3BB69-23CF-44E3-9099-C40C66FF867C}">
                    <a14:compatExt spid="_x0000_s9885"/>
                  </a:ext>
                  <a:ext uri="{FF2B5EF4-FFF2-40B4-BE49-F238E27FC236}">
                    <a16:creationId xmlns:a16="http://schemas.microsoft.com/office/drawing/2014/main" id="{00000000-0008-0000-0400-00009D260000}"/>
                  </a:ext>
                </a:extLst>
              </xdr:cNvPr>
              <xdr:cNvSpPr/>
            </xdr:nvSpPr>
            <xdr:spPr bwMode="auto">
              <a:xfrm>
                <a:off x="9872654" y="904872"/>
                <a:ext cx="14774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verbale en personne</a:t>
                </a:r>
              </a:p>
            </xdr:txBody>
          </xdr:sp>
          <xdr:sp macro="" textlink="">
            <xdr:nvSpPr>
              <xdr:cNvPr id="9886" name="Check Box 1694" descr="Verbal threat in person" hidden="1">
                <a:extLst>
                  <a:ext uri="{63B3BB69-23CF-44E3-9099-C40C66FF867C}">
                    <a14:compatExt spid="_x0000_s9886"/>
                  </a:ext>
                  <a:ext uri="{FF2B5EF4-FFF2-40B4-BE49-F238E27FC236}">
                    <a16:creationId xmlns:a16="http://schemas.microsoft.com/office/drawing/2014/main" id="{00000000-0008-0000-0400-00009E260000}"/>
                  </a:ext>
                </a:extLst>
              </xdr:cNvPr>
              <xdr:cNvSpPr/>
            </xdr:nvSpPr>
            <xdr:spPr bwMode="auto">
              <a:xfrm>
                <a:off x="9872655" y="1147763"/>
                <a:ext cx="147745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 par téléphone</a:t>
                </a:r>
              </a:p>
            </xdr:txBody>
          </xdr:sp>
          <xdr:sp macro="" textlink="">
            <xdr:nvSpPr>
              <xdr:cNvPr id="9887" name="Check Box 1695" descr="Verbal threat in person" hidden="1">
                <a:extLst>
                  <a:ext uri="{63B3BB69-23CF-44E3-9099-C40C66FF867C}">
                    <a14:compatExt spid="_x0000_s9887"/>
                  </a:ext>
                  <a:ext uri="{FF2B5EF4-FFF2-40B4-BE49-F238E27FC236}">
                    <a16:creationId xmlns:a16="http://schemas.microsoft.com/office/drawing/2014/main" id="{00000000-0008-0000-0400-00009F260000}"/>
                  </a:ext>
                </a:extLst>
              </xdr:cNvPr>
              <xdr:cNvSpPr/>
            </xdr:nvSpPr>
            <xdr:spPr bwMode="auto">
              <a:xfrm>
                <a:off x="9872663" y="1352549"/>
                <a:ext cx="1366837" cy="23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écrite</a:t>
                </a:r>
              </a:p>
            </xdr:txBody>
          </xdr:sp>
          <xdr:sp macro="" textlink="">
            <xdr:nvSpPr>
              <xdr:cNvPr id="9888" name="Check Box 1696" descr="Verbal threat in person" hidden="1">
                <a:extLst>
                  <a:ext uri="{63B3BB69-23CF-44E3-9099-C40C66FF867C}">
                    <a14:compatExt spid="_x0000_s9888"/>
                  </a:ext>
                  <a:ext uri="{FF2B5EF4-FFF2-40B4-BE49-F238E27FC236}">
                    <a16:creationId xmlns:a16="http://schemas.microsoft.com/office/drawing/2014/main" id="{00000000-0008-0000-0400-0000A0260000}"/>
                  </a:ext>
                </a:extLst>
              </xdr:cNvPr>
              <xdr:cNvSpPr/>
            </xdr:nvSpPr>
            <xdr:spPr bwMode="auto">
              <a:xfrm>
                <a:off x="9875045" y="1571625"/>
                <a:ext cx="1245393" cy="240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Frappé</a:t>
                </a:r>
              </a:p>
            </xdr:txBody>
          </xdr:sp>
          <xdr:sp macro="" textlink="">
            <xdr:nvSpPr>
              <xdr:cNvPr id="9889" name="Check Box 1697" descr="Verbal threat in person" hidden="1">
                <a:extLst>
                  <a:ext uri="{63B3BB69-23CF-44E3-9099-C40C66FF867C}">
                    <a14:compatExt spid="_x0000_s9889"/>
                  </a:ext>
                  <a:ext uri="{FF2B5EF4-FFF2-40B4-BE49-F238E27FC236}">
                    <a16:creationId xmlns:a16="http://schemas.microsoft.com/office/drawing/2014/main" id="{00000000-0008-0000-0400-0000A1260000}"/>
                  </a:ext>
                </a:extLst>
              </xdr:cNvPr>
              <xdr:cNvSpPr/>
            </xdr:nvSpPr>
            <xdr:spPr bwMode="auto">
              <a:xfrm>
                <a:off x="9875044" y="1812131"/>
                <a:ext cx="1281112" cy="2119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Mordu / pincé</a:t>
                </a:r>
              </a:p>
            </xdr:txBody>
          </xdr:sp>
          <xdr:sp macro="" textlink="">
            <xdr:nvSpPr>
              <xdr:cNvPr id="9890" name="Check Box 1698" descr="Verbal threat in person" hidden="1">
                <a:extLst>
                  <a:ext uri="{63B3BB69-23CF-44E3-9099-C40C66FF867C}">
                    <a14:compatExt spid="_x0000_s9890"/>
                  </a:ext>
                  <a:ext uri="{FF2B5EF4-FFF2-40B4-BE49-F238E27FC236}">
                    <a16:creationId xmlns:a16="http://schemas.microsoft.com/office/drawing/2014/main" id="{00000000-0008-0000-0400-0000A2260000}"/>
                  </a:ext>
                </a:extLst>
              </xdr:cNvPr>
              <xdr:cNvSpPr/>
            </xdr:nvSpPr>
            <xdr:spPr bwMode="auto">
              <a:xfrm>
                <a:off x="9872663" y="2028824"/>
                <a:ext cx="128349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Autre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52917</xdr:colOff>
          <xdr:row>164</xdr:row>
          <xdr:rowOff>42333</xdr:rowOff>
        </xdr:from>
        <xdr:to>
          <xdr:col>2</xdr:col>
          <xdr:colOff>1598084</xdr:colOff>
          <xdr:row>167</xdr:row>
          <xdr:rowOff>196850</xdr:rowOff>
        </xdr:to>
        <xdr:grpSp>
          <xdr:nvGrpSpPr>
            <xdr:cNvPr id="405" name="Group 404">
              <a:extLst>
                <a:ext uri="{FF2B5EF4-FFF2-40B4-BE49-F238E27FC236}">
                  <a16:creationId xmlns:a16="http://schemas.microsoft.com/office/drawing/2014/main" id="{00000000-0008-0000-0400-000095010000}"/>
                </a:ext>
              </a:extLst>
            </xdr:cNvPr>
            <xdr:cNvGrpSpPr>
              <a:grpSpLocks/>
            </xdr:cNvGrpSpPr>
          </xdr:nvGrpSpPr>
          <xdr:grpSpPr>
            <a:xfrm>
              <a:off x="3303323" y="32082052"/>
              <a:ext cx="1545167" cy="737923"/>
              <a:chOff x="9872662" y="904875"/>
              <a:chExt cx="1477454" cy="1345407"/>
            </a:xfrm>
          </xdr:grpSpPr>
          <xdr:sp macro="" textlink="">
            <xdr:nvSpPr>
              <xdr:cNvPr id="9891" name="Check Box 1699" descr="Verbal threat in person" hidden="1">
                <a:extLst>
                  <a:ext uri="{63B3BB69-23CF-44E3-9099-C40C66FF867C}">
                    <a14:compatExt spid="_x0000_s9891"/>
                  </a:ext>
                  <a:ext uri="{FF2B5EF4-FFF2-40B4-BE49-F238E27FC236}">
                    <a16:creationId xmlns:a16="http://schemas.microsoft.com/office/drawing/2014/main" id="{00000000-0008-0000-0400-0000A3260000}"/>
                  </a:ext>
                </a:extLst>
              </xdr:cNvPr>
              <xdr:cNvSpPr/>
            </xdr:nvSpPr>
            <xdr:spPr bwMode="auto">
              <a:xfrm>
                <a:off x="9872662" y="904875"/>
                <a:ext cx="1477454" cy="2381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verbale en personne</a:t>
                </a:r>
              </a:p>
            </xdr:txBody>
          </xdr:sp>
          <xdr:sp macro="" textlink="">
            <xdr:nvSpPr>
              <xdr:cNvPr id="9892" name="Check Box 1700" descr="Verbal threat in person" hidden="1">
                <a:extLst>
                  <a:ext uri="{63B3BB69-23CF-44E3-9099-C40C66FF867C}">
                    <a14:compatExt spid="_x0000_s9892"/>
                  </a:ext>
                  <a:ext uri="{FF2B5EF4-FFF2-40B4-BE49-F238E27FC236}">
                    <a16:creationId xmlns:a16="http://schemas.microsoft.com/office/drawing/2014/main" id="{00000000-0008-0000-0400-0000A4260000}"/>
                  </a:ext>
                </a:extLst>
              </xdr:cNvPr>
              <xdr:cNvSpPr/>
            </xdr:nvSpPr>
            <xdr:spPr bwMode="auto">
              <a:xfrm>
                <a:off x="9872663" y="1147763"/>
                <a:ext cx="147745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verbal par téléphone</a:t>
                </a:r>
              </a:p>
            </xdr:txBody>
          </xdr:sp>
          <xdr:sp macro="" textlink="">
            <xdr:nvSpPr>
              <xdr:cNvPr id="9893" name="Check Box 1701" descr="Verbal threat in person" hidden="1">
                <a:extLst>
                  <a:ext uri="{63B3BB69-23CF-44E3-9099-C40C66FF867C}">
                    <a14:compatExt spid="_x0000_s9893"/>
                  </a:ext>
                  <a:ext uri="{FF2B5EF4-FFF2-40B4-BE49-F238E27FC236}">
                    <a16:creationId xmlns:a16="http://schemas.microsoft.com/office/drawing/2014/main" id="{00000000-0008-0000-0400-0000A5260000}"/>
                  </a:ext>
                </a:extLst>
              </xdr:cNvPr>
              <xdr:cNvSpPr/>
            </xdr:nvSpPr>
            <xdr:spPr bwMode="auto">
              <a:xfrm>
                <a:off x="9872663" y="1352548"/>
                <a:ext cx="1366837" cy="23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Menace écrite</a:t>
                </a:r>
              </a:p>
            </xdr:txBody>
          </xdr:sp>
          <xdr:sp macro="" textlink="">
            <xdr:nvSpPr>
              <xdr:cNvPr id="9894" name="Check Box 1702" descr="Verbal threat in person" hidden="1">
                <a:extLst>
                  <a:ext uri="{63B3BB69-23CF-44E3-9099-C40C66FF867C}">
                    <a14:compatExt spid="_x0000_s9894"/>
                  </a:ext>
                  <a:ext uri="{FF2B5EF4-FFF2-40B4-BE49-F238E27FC236}">
                    <a16:creationId xmlns:a16="http://schemas.microsoft.com/office/drawing/2014/main" id="{00000000-0008-0000-0400-0000A6260000}"/>
                  </a:ext>
                </a:extLst>
              </xdr:cNvPr>
              <xdr:cNvSpPr/>
            </xdr:nvSpPr>
            <xdr:spPr bwMode="auto">
              <a:xfrm>
                <a:off x="9875045" y="1571627"/>
                <a:ext cx="1245393" cy="2405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Frappé</a:t>
                </a:r>
              </a:p>
            </xdr:txBody>
          </xdr:sp>
          <xdr:sp macro="" textlink="">
            <xdr:nvSpPr>
              <xdr:cNvPr id="9895" name="Check Box 1703" descr="Verbal threat in person" hidden="1">
                <a:extLst>
                  <a:ext uri="{63B3BB69-23CF-44E3-9099-C40C66FF867C}">
                    <a14:compatExt spid="_x0000_s9895"/>
                  </a:ext>
                  <a:ext uri="{FF2B5EF4-FFF2-40B4-BE49-F238E27FC236}">
                    <a16:creationId xmlns:a16="http://schemas.microsoft.com/office/drawing/2014/main" id="{00000000-0008-0000-0400-0000A7260000}"/>
                  </a:ext>
                </a:extLst>
              </xdr:cNvPr>
              <xdr:cNvSpPr/>
            </xdr:nvSpPr>
            <xdr:spPr bwMode="auto">
              <a:xfrm>
                <a:off x="9875044" y="1812131"/>
                <a:ext cx="1281112" cy="2119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Mordu / pincé</a:t>
                </a:r>
              </a:p>
            </xdr:txBody>
          </xdr:sp>
          <xdr:sp macro="" textlink="">
            <xdr:nvSpPr>
              <xdr:cNvPr id="9896" name="Check Box 1704" descr="Verbal threat in person" hidden="1">
                <a:extLst>
                  <a:ext uri="{63B3BB69-23CF-44E3-9099-C40C66FF867C}">
                    <a14:compatExt spid="_x0000_s9896"/>
                  </a:ext>
                  <a:ext uri="{FF2B5EF4-FFF2-40B4-BE49-F238E27FC236}">
                    <a16:creationId xmlns:a16="http://schemas.microsoft.com/office/drawing/2014/main" id="{00000000-0008-0000-0400-0000A8260000}"/>
                  </a:ext>
                </a:extLst>
              </xdr:cNvPr>
              <xdr:cNvSpPr/>
            </xdr:nvSpPr>
            <xdr:spPr bwMode="auto">
              <a:xfrm>
                <a:off x="9872663" y="2028826"/>
                <a:ext cx="1283493" cy="2214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Autre</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nbccsanew.shoutcms.net/uploads/files/Violence%20in%20the%20Workplace/2019-04-26%2010.19%20Webinaire%20NBCCSA%20au%20sujet%20de%20violence%20et%20harc%C3%A8lement.mp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C30BA-13D6-4092-AC53-3277BD18F044}">
  <dimension ref="A1:X26"/>
  <sheetViews>
    <sheetView workbookViewId="0">
      <selection activeCell="G16" sqref="G16"/>
    </sheetView>
  </sheetViews>
  <sheetFormatPr defaultRowHeight="15"/>
  <sheetData>
    <row r="1" spans="1:24">
      <c r="A1" s="117" t="s">
        <v>275</v>
      </c>
      <c r="B1" s="117"/>
      <c r="C1" s="117"/>
      <c r="D1" s="117"/>
      <c r="E1" s="117"/>
      <c r="F1" s="117"/>
      <c r="G1" s="117"/>
      <c r="H1" s="117"/>
      <c r="I1" s="117"/>
      <c r="J1" s="117"/>
      <c r="K1" s="117"/>
      <c r="L1" s="117"/>
      <c r="M1" s="117"/>
      <c r="N1" s="117"/>
      <c r="O1" s="117"/>
      <c r="P1" s="117"/>
      <c r="Q1" s="117"/>
      <c r="R1" s="117"/>
      <c r="S1" s="117"/>
      <c r="T1" s="117"/>
      <c r="U1" s="117"/>
      <c r="V1" s="117"/>
      <c r="W1" s="117"/>
      <c r="X1" s="117"/>
    </row>
    <row r="2" spans="1:24">
      <c r="A2" s="117" t="s">
        <v>269</v>
      </c>
      <c r="B2" s="117"/>
      <c r="C2" s="117"/>
      <c r="D2" s="117"/>
      <c r="E2" s="117"/>
      <c r="F2" s="117"/>
      <c r="G2" s="117"/>
      <c r="H2" s="117"/>
      <c r="I2" s="117"/>
      <c r="J2" s="117"/>
      <c r="K2" s="117"/>
      <c r="L2" s="117"/>
      <c r="M2" s="117"/>
      <c r="N2" s="117"/>
      <c r="O2" s="117"/>
      <c r="P2" s="117"/>
      <c r="Q2" s="117"/>
      <c r="R2" s="117"/>
      <c r="S2" s="117"/>
      <c r="T2" s="117"/>
      <c r="U2" s="117"/>
      <c r="V2" s="117"/>
      <c r="W2" s="117"/>
      <c r="X2" s="117"/>
    </row>
    <row r="3" spans="1:24">
      <c r="A3" s="117" t="s">
        <v>270</v>
      </c>
      <c r="B3" s="117"/>
      <c r="C3" s="117"/>
      <c r="D3" s="117"/>
      <c r="E3" s="117"/>
      <c r="F3" s="117"/>
      <c r="G3" s="117"/>
      <c r="H3" s="117"/>
      <c r="I3" s="117"/>
      <c r="J3" s="117"/>
      <c r="K3" s="117"/>
      <c r="L3" s="117"/>
      <c r="M3" s="117"/>
      <c r="N3" s="117"/>
      <c r="O3" s="117"/>
      <c r="P3" s="117"/>
      <c r="Q3" s="117"/>
      <c r="R3" s="117"/>
      <c r="S3" s="117"/>
      <c r="T3" s="117"/>
      <c r="U3" s="117"/>
      <c r="V3" s="117"/>
      <c r="W3" s="117"/>
      <c r="X3" s="117"/>
    </row>
    <row r="4" spans="1:24">
      <c r="A4" s="117" t="s">
        <v>271</v>
      </c>
      <c r="B4" s="117"/>
      <c r="C4" s="117"/>
      <c r="D4" s="117"/>
      <c r="E4" s="117"/>
      <c r="F4" s="117"/>
      <c r="G4" s="117"/>
      <c r="H4" s="117"/>
      <c r="I4" s="117"/>
      <c r="J4" s="117"/>
      <c r="K4" s="117"/>
      <c r="L4" s="117"/>
      <c r="M4" s="117"/>
      <c r="N4" s="117"/>
      <c r="O4" s="117"/>
      <c r="P4" s="117"/>
      <c r="Q4" s="117"/>
      <c r="R4" s="117"/>
      <c r="S4" s="117"/>
      <c r="T4" s="117"/>
      <c r="U4" s="117"/>
      <c r="V4" s="117"/>
      <c r="W4" s="117"/>
      <c r="X4" s="117"/>
    </row>
    <row r="5" spans="1:24">
      <c r="A5" s="117" t="s">
        <v>272</v>
      </c>
      <c r="B5" s="117"/>
      <c r="C5" s="117"/>
      <c r="D5" s="117"/>
      <c r="E5" s="117"/>
      <c r="F5" s="117"/>
      <c r="G5" s="117"/>
      <c r="H5" s="117"/>
      <c r="I5" s="117"/>
      <c r="J5" s="117"/>
      <c r="K5" s="117"/>
      <c r="L5" s="117"/>
      <c r="M5" s="117"/>
      <c r="N5" s="117"/>
      <c r="O5" s="117"/>
      <c r="P5" s="117"/>
      <c r="Q5" s="117"/>
      <c r="R5" s="117"/>
      <c r="S5" s="117"/>
      <c r="T5" s="117"/>
      <c r="U5" s="117"/>
      <c r="V5" s="117"/>
      <c r="W5" s="117"/>
      <c r="X5" s="117"/>
    </row>
    <row r="6" spans="1:24">
      <c r="A6" s="120" t="s">
        <v>273</v>
      </c>
      <c r="B6" s="120"/>
      <c r="C6" s="120"/>
      <c r="D6" s="120"/>
      <c r="E6" s="120"/>
      <c r="F6" s="120"/>
      <c r="G6" s="120"/>
      <c r="H6" s="120"/>
      <c r="I6" s="120"/>
      <c r="J6" s="120"/>
      <c r="K6" s="120"/>
      <c r="L6" s="120"/>
      <c r="M6" s="120"/>
      <c r="N6" s="120"/>
      <c r="O6" s="120"/>
      <c r="P6" s="120"/>
      <c r="Q6" s="120"/>
      <c r="R6" s="120"/>
      <c r="S6" s="120"/>
      <c r="T6" s="120"/>
      <c r="U6" s="120"/>
      <c r="V6" s="120"/>
      <c r="W6" s="120"/>
      <c r="X6" s="120"/>
    </row>
    <row r="7" spans="1:24">
      <c r="A7" s="117"/>
      <c r="B7" s="117"/>
      <c r="C7" s="117"/>
      <c r="D7" s="117"/>
      <c r="E7" s="117"/>
      <c r="F7" s="117"/>
      <c r="G7" s="117"/>
      <c r="H7" s="117"/>
      <c r="I7" s="117"/>
      <c r="J7" s="117"/>
      <c r="K7" s="117"/>
      <c r="L7" s="117"/>
      <c r="M7" s="117"/>
      <c r="N7" s="117"/>
      <c r="O7" s="117"/>
      <c r="P7" s="117"/>
      <c r="Q7" s="117"/>
      <c r="R7" s="117"/>
      <c r="S7" s="117"/>
      <c r="T7" s="117"/>
      <c r="U7" s="117"/>
      <c r="V7" s="117"/>
      <c r="W7" s="117"/>
      <c r="X7" s="117"/>
    </row>
    <row r="8" spans="1:24" ht="80.25" customHeight="1">
      <c r="A8" s="118" t="s">
        <v>267</v>
      </c>
      <c r="B8" s="118"/>
      <c r="C8" s="118"/>
      <c r="D8" s="118"/>
      <c r="E8" s="118"/>
      <c r="F8" s="118"/>
      <c r="G8" s="118"/>
      <c r="H8" s="118"/>
      <c r="I8" s="118"/>
      <c r="J8" s="118"/>
      <c r="K8" s="118"/>
      <c r="L8" s="118"/>
      <c r="M8" s="118"/>
      <c r="N8" s="118"/>
      <c r="O8" s="118"/>
      <c r="P8" s="118"/>
      <c r="Q8" s="118"/>
      <c r="R8" s="118"/>
      <c r="S8" s="118"/>
      <c r="T8" s="118"/>
      <c r="U8" s="118"/>
      <c r="V8" s="118"/>
      <c r="W8" s="118"/>
      <c r="X8" s="118"/>
    </row>
    <row r="9" spans="1:24">
      <c r="A9" s="117"/>
      <c r="B9" s="117"/>
      <c r="C9" s="117"/>
      <c r="D9" s="117"/>
      <c r="E9" s="117"/>
      <c r="F9" s="117"/>
      <c r="G9" s="117"/>
      <c r="H9" s="117"/>
      <c r="I9" s="117"/>
      <c r="J9" s="117"/>
      <c r="K9" s="117"/>
      <c r="L9" s="117"/>
      <c r="M9" s="117"/>
      <c r="N9" s="117"/>
      <c r="O9" s="117"/>
      <c r="P9" s="117"/>
      <c r="Q9" s="117"/>
      <c r="R9" s="117"/>
      <c r="S9" s="117"/>
      <c r="T9" s="117"/>
      <c r="U9" s="117"/>
      <c r="V9" s="117"/>
      <c r="W9" s="117"/>
      <c r="X9" s="117"/>
    </row>
    <row r="10" spans="1:24" ht="58.5" customHeight="1">
      <c r="A10" s="119" t="s">
        <v>274</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row>
    <row r="11" spans="1:24">
      <c r="A11" s="117"/>
      <c r="B11" s="117"/>
      <c r="C11" s="117"/>
      <c r="D11" s="117"/>
      <c r="E11" s="117"/>
      <c r="F11" s="117"/>
      <c r="G11" s="117"/>
      <c r="H11" s="117"/>
      <c r="I11" s="117"/>
      <c r="J11" s="117"/>
      <c r="K11" s="117"/>
      <c r="L11" s="117"/>
      <c r="M11" s="117"/>
      <c r="N11" s="117"/>
      <c r="O11" s="117"/>
      <c r="P11" s="117"/>
      <c r="Q11" s="117"/>
      <c r="R11" s="117"/>
      <c r="S11" s="117"/>
      <c r="T11" s="117"/>
      <c r="U11" s="117"/>
      <c r="V11" s="117"/>
      <c r="W11" s="117"/>
      <c r="X11" s="117"/>
    </row>
    <row r="12" spans="1:24">
      <c r="A12" s="118" t="s">
        <v>268</v>
      </c>
      <c r="B12" s="118"/>
      <c r="C12" s="118"/>
      <c r="D12" s="118"/>
      <c r="E12" s="118"/>
      <c r="F12" s="118"/>
      <c r="G12" s="118"/>
      <c r="H12" s="118"/>
      <c r="I12" s="118"/>
      <c r="J12" s="118"/>
      <c r="K12" s="118"/>
      <c r="L12" s="118"/>
      <c r="M12" s="118"/>
      <c r="N12" s="118"/>
      <c r="O12" s="118"/>
      <c r="P12" s="118"/>
      <c r="Q12" s="118"/>
      <c r="R12" s="118"/>
      <c r="S12" s="118"/>
      <c r="T12" s="118"/>
      <c r="U12" s="118"/>
      <c r="V12" s="118"/>
      <c r="W12" s="118"/>
      <c r="X12" s="118"/>
    </row>
    <row r="13" spans="1:24">
      <c r="A13" s="117"/>
      <c r="B13" s="117"/>
      <c r="C13" s="117"/>
      <c r="D13" s="117"/>
      <c r="E13" s="117"/>
      <c r="F13" s="117"/>
      <c r="G13" s="117"/>
      <c r="H13" s="117"/>
      <c r="I13" s="117"/>
      <c r="J13" s="117"/>
      <c r="K13" s="117"/>
      <c r="L13" s="117"/>
      <c r="M13" s="117"/>
      <c r="N13" s="117"/>
      <c r="O13" s="117"/>
      <c r="P13" s="117"/>
      <c r="Q13" s="117"/>
      <c r="R13" s="117"/>
      <c r="S13" s="117"/>
      <c r="T13" s="117"/>
      <c r="U13" s="117"/>
      <c r="V13" s="117"/>
      <c r="W13" s="117"/>
      <c r="X13" s="117"/>
    </row>
    <row r="24" spans="1:1">
      <c r="A24" s="116"/>
    </row>
    <row r="25" spans="1:1">
      <c r="A25" s="116"/>
    </row>
    <row r="26" spans="1:1">
      <c r="A26" s="116"/>
    </row>
  </sheetData>
  <mergeCells count="13">
    <mergeCell ref="A6:X6"/>
    <mergeCell ref="A1:X1"/>
    <mergeCell ref="A2:X2"/>
    <mergeCell ref="A3:X3"/>
    <mergeCell ref="A4:X4"/>
    <mergeCell ref="A5:X5"/>
    <mergeCell ref="A13:X13"/>
    <mergeCell ref="A7:X7"/>
    <mergeCell ref="A8:X8"/>
    <mergeCell ref="A9:X9"/>
    <mergeCell ref="A10:X10"/>
    <mergeCell ref="A11:X11"/>
    <mergeCell ref="A12:X12"/>
  </mergeCells>
  <hyperlinks>
    <hyperlink ref="A6" r:id="rId1" xr:uid="{DF54C2D9-EFFB-47B0-8DD3-00C2C9336CD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E186"/>
  <sheetViews>
    <sheetView zoomScale="80" zoomScaleNormal="80" workbookViewId="0">
      <pane ySplit="1" topLeftCell="A2" activePane="bottomLeft" state="frozen"/>
      <selection activeCell="B4" sqref="B4:B11"/>
      <selection pane="bottomLeft" activeCell="A181" sqref="A181"/>
    </sheetView>
  </sheetViews>
  <sheetFormatPr defaultRowHeight="15"/>
  <cols>
    <col min="1" max="1" width="104" customWidth="1"/>
    <col min="2" max="2" width="17.7109375" customWidth="1"/>
    <col min="3" max="3" width="15.5703125" customWidth="1"/>
    <col min="4" max="4" width="18.5703125" customWidth="1"/>
    <col min="5" max="5" width="47" customWidth="1"/>
  </cols>
  <sheetData>
    <row r="1" spans="1:5" ht="57" customHeight="1" thickBot="1">
      <c r="A1" s="10" t="s">
        <v>53</v>
      </c>
      <c r="B1" s="10" t="s">
        <v>50</v>
      </c>
      <c r="C1" s="10" t="s">
        <v>7</v>
      </c>
      <c r="D1" s="10" t="s">
        <v>51</v>
      </c>
      <c r="E1" s="11" t="s">
        <v>52</v>
      </c>
    </row>
    <row r="2" spans="1:5" ht="21.75" thickTop="1">
      <c r="A2" s="114" t="s">
        <v>27</v>
      </c>
      <c r="B2" s="12"/>
      <c r="C2" s="12"/>
      <c r="D2" s="12"/>
      <c r="E2" s="13"/>
    </row>
    <row r="3" spans="1:5" ht="19.5" thickBot="1">
      <c r="A3" s="115" t="s">
        <v>28</v>
      </c>
      <c r="B3" s="20">
        <f>COUNTIF(B4,"oui")+COUNTIF(B5,"Non")+COUNTIF(B6, "oui")+COUNTIF(B7, "oui")+COUNTIF(B8, "oui")+COUNTIF(B9,"non")+COUNTIF(B10, "oui")+COUNTIF(B11, "oui")</f>
        <v>0</v>
      </c>
      <c r="C3" s="130" t="str">
        <f>IF(B3=0,"Peu probable",IF(B3=1,"Possible",IF(B3&lt;=4,"Probable",IF(B3&gt;=5,"Très problable"))))</f>
        <v>Peu probable</v>
      </c>
      <c r="D3" s="131" t="s">
        <v>9</v>
      </c>
      <c r="E3" s="137"/>
    </row>
    <row r="4" spans="1:5">
      <c r="A4" s="107" t="s">
        <v>29</v>
      </c>
      <c r="B4" s="14"/>
      <c r="C4" s="130"/>
      <c r="D4" s="131"/>
      <c r="E4" s="137"/>
    </row>
    <row r="5" spans="1:5">
      <c r="A5" s="107" t="s">
        <v>30</v>
      </c>
      <c r="B5" s="14"/>
      <c r="C5" s="130"/>
      <c r="D5" s="131"/>
      <c r="E5" s="137"/>
    </row>
    <row r="6" spans="1:5">
      <c r="A6" s="107" t="s">
        <v>31</v>
      </c>
      <c r="B6" s="14"/>
      <c r="C6" s="130"/>
      <c r="D6" s="131"/>
      <c r="E6" s="137"/>
    </row>
    <row r="7" spans="1:5">
      <c r="A7" s="107" t="s">
        <v>32</v>
      </c>
      <c r="B7" s="14"/>
      <c r="C7" s="130"/>
      <c r="D7" s="131"/>
      <c r="E7" s="137"/>
    </row>
    <row r="8" spans="1:5">
      <c r="A8" s="107" t="s">
        <v>33</v>
      </c>
      <c r="B8" s="14"/>
      <c r="C8" s="130"/>
      <c r="D8" s="131"/>
      <c r="E8" s="137"/>
    </row>
    <row r="9" spans="1:5" ht="30.75" customHeight="1">
      <c r="A9" s="107" t="s">
        <v>34</v>
      </c>
      <c r="B9" s="14"/>
      <c r="C9" s="130"/>
      <c r="D9" s="131"/>
      <c r="E9" s="137"/>
    </row>
    <row r="10" spans="1:5">
      <c r="A10" s="107" t="s">
        <v>35</v>
      </c>
      <c r="B10" s="14"/>
      <c r="C10" s="130"/>
      <c r="D10" s="131"/>
      <c r="E10" s="137"/>
    </row>
    <row r="11" spans="1:5" ht="15.75" thickBot="1">
      <c r="A11" s="14" t="s">
        <v>36</v>
      </c>
      <c r="B11" s="14"/>
      <c r="C11" s="130"/>
      <c r="D11" s="131"/>
      <c r="E11" s="137"/>
    </row>
    <row r="12" spans="1:5" ht="20.25" thickTop="1" thickBot="1">
      <c r="A12" s="105" t="s">
        <v>37</v>
      </c>
      <c r="B12" s="21">
        <f>COUNTIF(B13:B14, "oui")+COUNTIF(B15, "non")+COUNTIF(B16:B17, "oui")+COUNTIF(B18, "non")+COUNTIF(B19:B20, "oui")+COUNTIF(B21:B22, "non")+COUNTIF(B21:B25,"oui")</f>
        <v>0</v>
      </c>
      <c r="C12" s="121" t="str">
        <f>IF(B12=0,"Peu probable",IF(B12&lt;=2,"Possible",IF(B12&lt;8,"Probable",IF(B12&gt;=8,"Très probable"))))</f>
        <v>Peu probable</v>
      </c>
      <c r="D12" s="123" t="s">
        <v>9</v>
      </c>
      <c r="E12" s="136"/>
    </row>
    <row r="13" spans="1:5">
      <c r="A13" s="107" t="s">
        <v>38</v>
      </c>
      <c r="B13" s="14"/>
      <c r="C13" s="132"/>
      <c r="D13" s="133"/>
      <c r="E13" s="137"/>
    </row>
    <row r="14" spans="1:5">
      <c r="A14" s="107" t="s">
        <v>39</v>
      </c>
      <c r="B14" s="14"/>
      <c r="C14" s="132"/>
      <c r="D14" s="133"/>
      <c r="E14" s="137"/>
    </row>
    <row r="15" spans="1:5">
      <c r="A15" s="107" t="s">
        <v>40</v>
      </c>
      <c r="B15" s="14"/>
      <c r="C15" s="132"/>
      <c r="D15" s="133"/>
      <c r="E15" s="137"/>
    </row>
    <row r="16" spans="1:5">
      <c r="A16" s="107" t="s">
        <v>41</v>
      </c>
      <c r="B16" s="14"/>
      <c r="C16" s="132"/>
      <c r="D16" s="133"/>
      <c r="E16" s="137"/>
    </row>
    <row r="17" spans="1:5">
      <c r="A17" s="107" t="s">
        <v>42</v>
      </c>
      <c r="B17" s="14"/>
      <c r="C17" s="132"/>
      <c r="D17" s="133"/>
      <c r="E17" s="137"/>
    </row>
    <row r="18" spans="1:5" ht="30">
      <c r="A18" s="107" t="s">
        <v>43</v>
      </c>
      <c r="B18" s="14"/>
      <c r="C18" s="132"/>
      <c r="D18" s="133"/>
      <c r="E18" s="137"/>
    </row>
    <row r="19" spans="1:5" ht="30">
      <c r="A19" s="107" t="s">
        <v>44</v>
      </c>
      <c r="B19" s="14"/>
      <c r="C19" s="132"/>
      <c r="D19" s="133"/>
      <c r="E19" s="137"/>
    </row>
    <row r="20" spans="1:5">
      <c r="A20" s="107" t="s">
        <v>45</v>
      </c>
      <c r="B20" s="14"/>
      <c r="C20" s="132"/>
      <c r="D20" s="133"/>
      <c r="E20" s="137"/>
    </row>
    <row r="21" spans="1:5">
      <c r="A21" s="107" t="s">
        <v>46</v>
      </c>
      <c r="B21" s="14"/>
      <c r="C21" s="132"/>
      <c r="D21" s="133"/>
      <c r="E21" s="137"/>
    </row>
    <row r="22" spans="1:5">
      <c r="A22" s="107" t="s">
        <v>47</v>
      </c>
      <c r="B22" s="14"/>
      <c r="C22" s="132"/>
      <c r="D22" s="133"/>
      <c r="E22" s="137"/>
    </row>
    <row r="23" spans="1:5">
      <c r="A23" s="107" t="s">
        <v>48</v>
      </c>
      <c r="B23" s="14"/>
      <c r="C23" s="132"/>
      <c r="D23" s="133"/>
      <c r="E23" s="137"/>
    </row>
    <row r="24" spans="1:5">
      <c r="A24" s="107" t="s">
        <v>49</v>
      </c>
      <c r="B24" s="14"/>
      <c r="C24" s="132"/>
      <c r="D24" s="133"/>
      <c r="E24" s="137"/>
    </row>
    <row r="25" spans="1:5" ht="15.75" thickBot="1">
      <c r="A25" s="108" t="s">
        <v>36</v>
      </c>
      <c r="B25" s="14"/>
      <c r="C25" s="132"/>
      <c r="D25" s="133"/>
      <c r="E25" s="137"/>
    </row>
    <row r="26" spans="1:5" ht="20.25" thickTop="1" thickBot="1">
      <c r="A26" s="105" t="s">
        <v>54</v>
      </c>
      <c r="B26" s="21">
        <f>COUNTIF(B27:B29, "oui")+COUNTIF(B30:B33, "non")+COUNTIF(B34,"oui")</f>
        <v>0</v>
      </c>
      <c r="C26" s="121" t="str">
        <f>IF(B26=0, "Possible", IF(B26&lt;3, "Probable",IF(B26&gt;=3, "Très problable")))</f>
        <v>Possible</v>
      </c>
      <c r="D26" s="123" t="s">
        <v>9</v>
      </c>
      <c r="E26" s="136"/>
    </row>
    <row r="27" spans="1:5">
      <c r="A27" s="107" t="s">
        <v>55</v>
      </c>
      <c r="B27" s="14"/>
      <c r="C27" s="132"/>
      <c r="D27" s="133"/>
      <c r="E27" s="137"/>
    </row>
    <row r="28" spans="1:5">
      <c r="A28" s="107" t="s">
        <v>56</v>
      </c>
      <c r="B28" s="14"/>
      <c r="C28" s="132"/>
      <c r="D28" s="133"/>
      <c r="E28" s="137"/>
    </row>
    <row r="29" spans="1:5">
      <c r="A29" s="107" t="s">
        <v>57</v>
      </c>
      <c r="B29" s="14"/>
      <c r="C29" s="132"/>
      <c r="D29" s="133"/>
      <c r="E29" s="137"/>
    </row>
    <row r="30" spans="1:5" ht="30">
      <c r="A30" s="107" t="s">
        <v>58</v>
      </c>
      <c r="B30" s="14"/>
      <c r="C30" s="132"/>
      <c r="D30" s="133"/>
      <c r="E30" s="137"/>
    </row>
    <row r="31" spans="1:5">
      <c r="A31" s="107" t="s">
        <v>59</v>
      </c>
      <c r="B31" s="14"/>
      <c r="C31" s="132"/>
      <c r="D31" s="133"/>
      <c r="E31" s="137"/>
    </row>
    <row r="32" spans="1:5">
      <c r="A32" s="107" t="s">
        <v>60</v>
      </c>
      <c r="B32" s="14"/>
      <c r="C32" s="132"/>
      <c r="D32" s="133"/>
      <c r="E32" s="137"/>
    </row>
    <row r="33" spans="1:5">
      <c r="A33" s="107" t="s">
        <v>61</v>
      </c>
      <c r="B33" s="14"/>
      <c r="C33" s="132"/>
      <c r="D33" s="133"/>
      <c r="E33" s="137"/>
    </row>
    <row r="34" spans="1:5" ht="15.75" thickBot="1">
      <c r="A34" s="108" t="s">
        <v>62</v>
      </c>
      <c r="B34" s="14"/>
      <c r="C34" s="132"/>
      <c r="D34" s="133"/>
      <c r="E34" s="137"/>
    </row>
    <row r="35" spans="1:5" ht="20.25" thickTop="1" thickBot="1">
      <c r="A35" s="105" t="s">
        <v>63</v>
      </c>
      <c r="B35" s="21">
        <f>COUNTIF(B36:B37, "non")+COUNTIF(B38:B40, "oui")+COUNTIF(B41, "non")+COUNTIF(B42, "oui")</f>
        <v>0</v>
      </c>
      <c r="C35" s="121" t="str">
        <f>IF(B35=0,"Peu probable",IF(B35=1, "Possible",IF(B35&lt;4, "Probable",IF(B35&gt;=4, "Très probable"))))</f>
        <v>Peu probable</v>
      </c>
      <c r="D35" s="123" t="s">
        <v>9</v>
      </c>
      <c r="E35" s="136"/>
    </row>
    <row r="36" spans="1:5">
      <c r="A36" s="107" t="s">
        <v>64</v>
      </c>
      <c r="B36" s="14"/>
      <c r="C36" s="132"/>
      <c r="D36" s="133"/>
      <c r="E36" s="137"/>
    </row>
    <row r="37" spans="1:5">
      <c r="A37" s="107" t="s">
        <v>65</v>
      </c>
      <c r="B37" s="14"/>
      <c r="C37" s="132"/>
      <c r="D37" s="133"/>
      <c r="E37" s="137"/>
    </row>
    <row r="38" spans="1:5">
      <c r="A38" s="107" t="s">
        <v>66</v>
      </c>
      <c r="B38" s="14"/>
      <c r="C38" s="132"/>
      <c r="D38" s="133"/>
      <c r="E38" s="137"/>
    </row>
    <row r="39" spans="1:5">
      <c r="A39" s="107" t="s">
        <v>48</v>
      </c>
      <c r="B39" s="14"/>
      <c r="C39" s="132"/>
      <c r="D39" s="133"/>
      <c r="E39" s="137"/>
    </row>
    <row r="40" spans="1:5" ht="26.25" customHeight="1">
      <c r="A40" s="107" t="s">
        <v>67</v>
      </c>
      <c r="B40" s="14"/>
      <c r="C40" s="132"/>
      <c r="D40" s="133"/>
      <c r="E40" s="137"/>
    </row>
    <row r="41" spans="1:5" ht="30">
      <c r="A41" s="107" t="s">
        <v>68</v>
      </c>
      <c r="B41" s="14"/>
      <c r="C41" s="132"/>
      <c r="D41" s="133"/>
      <c r="E41" s="137"/>
    </row>
    <row r="42" spans="1:5" ht="21" customHeight="1" thickBot="1">
      <c r="A42" s="108" t="s">
        <v>62</v>
      </c>
      <c r="B42" s="14"/>
      <c r="C42" s="134"/>
      <c r="D42" s="135"/>
      <c r="E42" s="137"/>
    </row>
    <row r="43" spans="1:5" ht="20.25" thickTop="1" thickBot="1">
      <c r="A43" s="105" t="s">
        <v>69</v>
      </c>
      <c r="B43" s="21">
        <f>COUNTIF(B44:B45, "Non")+COUNTIF(B46:B47,"oui")+COUNTIF(B48,"non")+COUNTIF(B49,"oui")+COUNTIF(B50:B55, "non")+COUNTIF(B56, "oui")</f>
        <v>0</v>
      </c>
      <c r="C43" s="121" t="str">
        <f>IF(B43=0, "Peu probable",IF(B43&lt;=4, "Possible",IF(B43&lt;8, "Probable",IF(B43&gt;=8,"Très probable"))))</f>
        <v>Peu probable</v>
      </c>
      <c r="D43" s="123" t="s">
        <v>9</v>
      </c>
      <c r="E43" s="125"/>
    </row>
    <row r="44" spans="1:5" ht="30">
      <c r="A44" s="107" t="s">
        <v>70</v>
      </c>
      <c r="B44" s="14"/>
      <c r="C44" s="132"/>
      <c r="D44" s="133"/>
      <c r="E44" s="126"/>
    </row>
    <row r="45" spans="1:5">
      <c r="A45" s="107" t="s">
        <v>71</v>
      </c>
      <c r="B45" s="14"/>
      <c r="C45" s="132"/>
      <c r="D45" s="133"/>
      <c r="E45" s="126"/>
    </row>
    <row r="46" spans="1:5">
      <c r="A46" s="107" t="s">
        <v>72</v>
      </c>
      <c r="B46" s="14"/>
      <c r="C46" s="132"/>
      <c r="D46" s="133"/>
      <c r="E46" s="126"/>
    </row>
    <row r="47" spans="1:5">
      <c r="A47" s="107" t="s">
        <v>73</v>
      </c>
      <c r="B47" s="14"/>
      <c r="C47" s="132"/>
      <c r="D47" s="133"/>
      <c r="E47" s="126"/>
    </row>
    <row r="48" spans="1:5">
      <c r="A48" s="107" t="s">
        <v>74</v>
      </c>
      <c r="B48" s="14"/>
      <c r="C48" s="132"/>
      <c r="D48" s="133"/>
      <c r="E48" s="126"/>
    </row>
    <row r="49" spans="1:5">
      <c r="A49" s="107" t="s">
        <v>75</v>
      </c>
      <c r="B49" s="14"/>
      <c r="C49" s="132"/>
      <c r="D49" s="133"/>
      <c r="E49" s="126"/>
    </row>
    <row r="50" spans="1:5" ht="30">
      <c r="A50" s="107" t="s">
        <v>76</v>
      </c>
      <c r="B50" s="14"/>
      <c r="C50" s="132"/>
      <c r="D50" s="133"/>
      <c r="E50" s="126"/>
    </row>
    <row r="51" spans="1:5" ht="30">
      <c r="A51" s="107" t="s">
        <v>77</v>
      </c>
      <c r="B51" s="14"/>
      <c r="C51" s="132"/>
      <c r="D51" s="133"/>
      <c r="E51" s="126"/>
    </row>
    <row r="52" spans="1:5">
      <c r="A52" s="107" t="s">
        <v>78</v>
      </c>
      <c r="B52" s="14"/>
      <c r="C52" s="132"/>
      <c r="D52" s="133"/>
      <c r="E52" s="126"/>
    </row>
    <row r="53" spans="1:5">
      <c r="A53" s="107" t="s">
        <v>79</v>
      </c>
      <c r="B53" s="14"/>
      <c r="C53" s="132"/>
      <c r="D53" s="133"/>
      <c r="E53" s="126"/>
    </row>
    <row r="54" spans="1:5">
      <c r="A54" s="107" t="s">
        <v>80</v>
      </c>
      <c r="B54" s="14"/>
      <c r="C54" s="132"/>
      <c r="D54" s="133"/>
      <c r="E54" s="126"/>
    </row>
    <row r="55" spans="1:5">
      <c r="A55" s="107" t="s">
        <v>81</v>
      </c>
      <c r="B55" s="14"/>
      <c r="C55" s="132"/>
      <c r="D55" s="133"/>
      <c r="E55" s="126"/>
    </row>
    <row r="56" spans="1:5" ht="15.75" thickBot="1">
      <c r="A56" s="108" t="s">
        <v>36</v>
      </c>
      <c r="B56" s="14"/>
      <c r="C56" s="132"/>
      <c r="D56" s="133"/>
      <c r="E56" s="126"/>
    </row>
    <row r="57" spans="1:5" ht="20.25" thickTop="1" thickBot="1">
      <c r="A57" s="105" t="s">
        <v>82</v>
      </c>
      <c r="B57" s="21">
        <f>COUNTIF(B58,"oui")+COUNTIF(B59,"non")+COUNTIF(B60:B61, "oui")</f>
        <v>0</v>
      </c>
      <c r="C57" s="121" t="str">
        <f>IF(B57=0,"Possible",IF(B57=1, "Probable",IF(B57&gt;1, "Très probable")))</f>
        <v>Possible</v>
      </c>
      <c r="D57" s="123" t="s">
        <v>9</v>
      </c>
      <c r="E57" s="125"/>
    </row>
    <row r="58" spans="1:5" ht="30">
      <c r="A58" s="107" t="s">
        <v>83</v>
      </c>
      <c r="B58" s="14"/>
      <c r="C58" s="122"/>
      <c r="D58" s="124"/>
      <c r="E58" s="126"/>
    </row>
    <row r="59" spans="1:5">
      <c r="A59" s="107" t="s">
        <v>84</v>
      </c>
      <c r="B59" s="14"/>
      <c r="C59" s="122"/>
      <c r="D59" s="124"/>
      <c r="E59" s="126"/>
    </row>
    <row r="60" spans="1:5" ht="18.75" customHeight="1">
      <c r="A60" s="107" t="s">
        <v>85</v>
      </c>
      <c r="B60" s="14"/>
      <c r="C60" s="122"/>
      <c r="D60" s="124"/>
      <c r="E60" s="126"/>
    </row>
    <row r="61" spans="1:5" ht="24.75" customHeight="1" thickBot="1">
      <c r="A61" s="108" t="s">
        <v>62</v>
      </c>
      <c r="B61" s="14"/>
      <c r="C61" s="122"/>
      <c r="D61" s="124"/>
      <c r="E61" s="129"/>
    </row>
    <row r="62" spans="1:5" ht="20.25" thickTop="1" thickBot="1">
      <c r="A62" s="105" t="s">
        <v>86</v>
      </c>
      <c r="B62" s="21">
        <f>COUNTIF(B63:B65, "non")+COUNTIF(B66, "oui")+COUNTIF(B67, "non")+COUNTIF(B68,"oui")</f>
        <v>0</v>
      </c>
      <c r="C62" s="121" t="str">
        <f>IF(B62=0,"Possible",IF(B62&lt;=3,"Probable",IF(B62&gt;3,"Très probable")))</f>
        <v>Possible</v>
      </c>
      <c r="D62" s="123" t="s">
        <v>9</v>
      </c>
      <c r="E62" s="125"/>
    </row>
    <row r="63" spans="1:5">
      <c r="A63" s="107" t="s">
        <v>87</v>
      </c>
      <c r="B63" s="14"/>
      <c r="C63" s="122"/>
      <c r="D63" s="124"/>
      <c r="E63" s="126"/>
    </row>
    <row r="64" spans="1:5">
      <c r="A64" s="107" t="s">
        <v>88</v>
      </c>
      <c r="B64" s="14"/>
      <c r="C64" s="122"/>
      <c r="D64" s="124"/>
      <c r="E64" s="126"/>
    </row>
    <row r="65" spans="1:5">
      <c r="A65" s="107" t="s">
        <v>89</v>
      </c>
      <c r="B65" s="14"/>
      <c r="C65" s="122"/>
      <c r="D65" s="124"/>
      <c r="E65" s="126"/>
    </row>
    <row r="66" spans="1:5">
      <c r="A66" s="107" t="s">
        <v>90</v>
      </c>
      <c r="B66" s="14"/>
      <c r="C66" s="122"/>
      <c r="D66" s="124"/>
      <c r="E66" s="126"/>
    </row>
    <row r="67" spans="1:5">
      <c r="A67" s="107" t="s">
        <v>91</v>
      </c>
      <c r="B67" s="14"/>
      <c r="C67" s="122"/>
      <c r="D67" s="124"/>
      <c r="E67" s="126"/>
    </row>
    <row r="68" spans="1:5">
      <c r="A68" s="108" t="s">
        <v>36</v>
      </c>
      <c r="B68" s="14"/>
      <c r="C68" s="122"/>
      <c r="D68" s="124"/>
      <c r="E68" s="126"/>
    </row>
    <row r="69" spans="1:5" ht="21">
      <c r="A69" s="103" t="s">
        <v>92</v>
      </c>
      <c r="B69" s="15"/>
      <c r="C69" s="22"/>
      <c r="D69" s="15"/>
      <c r="E69" s="16"/>
    </row>
    <row r="70" spans="1:5" ht="19.5" thickBot="1">
      <c r="A70" s="104" t="s">
        <v>93</v>
      </c>
      <c r="B70" s="20">
        <f>COUNTIF(B71:B75, "non")+COUNTIF(B76:B77, "oui")+COUNTIF(B78:B79,"non")+COUNTIF(B80:B81,"oui")</f>
        <v>0</v>
      </c>
      <c r="C70" s="130" t="str">
        <f>IF(B70=0, "Possible",IF(B70&lt;=4, "Probable", IF(B70&gt;4,"Très probable")))</f>
        <v>Possible</v>
      </c>
      <c r="D70" s="131" t="s">
        <v>9</v>
      </c>
      <c r="E70" s="126"/>
    </row>
    <row r="71" spans="1:5">
      <c r="A71" s="107" t="s">
        <v>94</v>
      </c>
      <c r="B71" s="14"/>
      <c r="C71" s="122"/>
      <c r="D71" s="124"/>
      <c r="E71" s="126"/>
    </row>
    <row r="72" spans="1:5" ht="30">
      <c r="A72" s="107" t="s">
        <v>95</v>
      </c>
      <c r="B72" s="14"/>
      <c r="C72" s="122"/>
      <c r="D72" s="124"/>
      <c r="E72" s="126"/>
    </row>
    <row r="73" spans="1:5" ht="30">
      <c r="A73" s="107" t="s">
        <v>96</v>
      </c>
      <c r="B73" s="14"/>
      <c r="C73" s="122"/>
      <c r="D73" s="124"/>
      <c r="E73" s="126"/>
    </row>
    <row r="74" spans="1:5">
      <c r="A74" s="107" t="s">
        <v>97</v>
      </c>
      <c r="B74" s="14"/>
      <c r="C74" s="122"/>
      <c r="D74" s="124"/>
      <c r="E74" s="126"/>
    </row>
    <row r="75" spans="1:5">
      <c r="A75" s="107" t="s">
        <v>98</v>
      </c>
      <c r="B75" s="14"/>
      <c r="C75" s="122"/>
      <c r="D75" s="124"/>
      <c r="E75" s="126"/>
    </row>
    <row r="76" spans="1:5">
      <c r="A76" s="107" t="s">
        <v>99</v>
      </c>
      <c r="B76" s="14"/>
      <c r="C76" s="122"/>
      <c r="D76" s="124"/>
      <c r="E76" s="126"/>
    </row>
    <row r="77" spans="1:5">
      <c r="A77" s="107" t="s">
        <v>100</v>
      </c>
      <c r="B77" s="14"/>
      <c r="C77" s="122"/>
      <c r="D77" s="124"/>
      <c r="E77" s="126"/>
    </row>
    <row r="78" spans="1:5">
      <c r="A78" s="107" t="s">
        <v>101</v>
      </c>
      <c r="B78" s="14"/>
      <c r="C78" s="122"/>
      <c r="D78" s="124"/>
      <c r="E78" s="126"/>
    </row>
    <row r="79" spans="1:5">
      <c r="A79" s="107" t="s">
        <v>102</v>
      </c>
      <c r="B79" s="14"/>
      <c r="C79" s="122"/>
      <c r="D79" s="124"/>
      <c r="E79" s="126"/>
    </row>
    <row r="80" spans="1:5">
      <c r="A80" s="107" t="s">
        <v>103</v>
      </c>
      <c r="B80" s="14"/>
      <c r="C80" s="122"/>
      <c r="D80" s="124"/>
      <c r="E80" s="126"/>
    </row>
    <row r="81" spans="1:5" ht="15.75" thickBot="1">
      <c r="A81" s="108" t="s">
        <v>62</v>
      </c>
      <c r="B81" s="14"/>
      <c r="C81" s="122"/>
      <c r="D81" s="124"/>
      <c r="E81" s="126"/>
    </row>
    <row r="82" spans="1:5" ht="20.25" thickTop="1" thickBot="1">
      <c r="A82" s="106" t="s">
        <v>276</v>
      </c>
      <c r="B82" s="21">
        <f>COUNTIF(B83:B89, "non")+COUNTIF(B90, "oui")+COUNTIF(B91, "non")+COUNTIF(B92, "oui")</f>
        <v>0</v>
      </c>
      <c r="C82" s="121" t="str">
        <f>IF(B82=0,"Possible",IF(B82&lt;4, "Probable",IF(B82&gt;=4, "Très probable")))</f>
        <v>Possible</v>
      </c>
      <c r="D82" s="123" t="s">
        <v>9</v>
      </c>
      <c r="E82" s="125"/>
    </row>
    <row r="83" spans="1:5">
      <c r="A83" s="107" t="s">
        <v>104</v>
      </c>
      <c r="B83" s="14"/>
      <c r="C83" s="122"/>
      <c r="D83" s="124"/>
      <c r="E83" s="126"/>
    </row>
    <row r="84" spans="1:5" ht="33" customHeight="1">
      <c r="A84" s="107" t="s">
        <v>105</v>
      </c>
      <c r="B84" s="14"/>
      <c r="C84" s="122"/>
      <c r="D84" s="124"/>
      <c r="E84" s="126"/>
    </row>
    <row r="85" spans="1:5">
      <c r="A85" s="107" t="s">
        <v>106</v>
      </c>
      <c r="B85" s="14"/>
      <c r="C85" s="122"/>
      <c r="D85" s="124"/>
      <c r="E85" s="126"/>
    </row>
    <row r="86" spans="1:5" ht="30.75" customHeight="1">
      <c r="A86" s="107" t="s">
        <v>107</v>
      </c>
      <c r="B86" s="14"/>
      <c r="C86" s="122"/>
      <c r="D86" s="124"/>
      <c r="E86" s="126"/>
    </row>
    <row r="87" spans="1:5">
      <c r="A87" s="107" t="s">
        <v>108</v>
      </c>
      <c r="B87" s="14"/>
      <c r="C87" s="122"/>
      <c r="D87" s="124"/>
      <c r="E87" s="126"/>
    </row>
    <row r="88" spans="1:5">
      <c r="A88" s="107" t="s">
        <v>109</v>
      </c>
      <c r="B88" s="14"/>
      <c r="C88" s="122"/>
      <c r="D88" s="124"/>
      <c r="E88" s="126"/>
    </row>
    <row r="89" spans="1:5">
      <c r="A89" s="107" t="s">
        <v>110</v>
      </c>
      <c r="B89" s="14"/>
      <c r="C89" s="122"/>
      <c r="D89" s="124"/>
      <c r="E89" s="126"/>
    </row>
    <row r="90" spans="1:5">
      <c r="A90" s="107" t="s">
        <v>111</v>
      </c>
      <c r="B90" s="14"/>
      <c r="C90" s="122"/>
      <c r="D90" s="124"/>
      <c r="E90" s="126"/>
    </row>
    <row r="91" spans="1:5">
      <c r="A91" s="107" t="s">
        <v>112</v>
      </c>
      <c r="B91" s="14"/>
      <c r="C91" s="122"/>
      <c r="D91" s="124"/>
      <c r="E91" s="126"/>
    </row>
    <row r="92" spans="1:5" ht="15.75" thickBot="1">
      <c r="A92" s="108" t="s">
        <v>36</v>
      </c>
      <c r="B92" s="14"/>
      <c r="C92" s="122"/>
      <c r="D92" s="124"/>
      <c r="E92" s="126"/>
    </row>
    <row r="93" spans="1:5" ht="39" thickTop="1" thickBot="1">
      <c r="A93" s="109" t="s">
        <v>113</v>
      </c>
      <c r="B93" s="21">
        <f>COUNTIF(B94:B95, "oui")+COUNTIF(B96, "non")+COUNTIF(B97:B98, "oui")</f>
        <v>0</v>
      </c>
      <c r="C93" s="121" t="str">
        <f>IF(B93=0, "Possible",IF(B93&lt;3, "Probable",IF(B93&gt;=3, "Très probable")))</f>
        <v>Possible</v>
      </c>
      <c r="D93" s="123" t="s">
        <v>9</v>
      </c>
      <c r="E93" s="125"/>
    </row>
    <row r="94" spans="1:5">
      <c r="A94" s="107" t="s">
        <v>114</v>
      </c>
      <c r="B94" s="14"/>
      <c r="C94" s="122"/>
      <c r="D94" s="124"/>
      <c r="E94" s="126"/>
    </row>
    <row r="95" spans="1:5">
      <c r="A95" s="107" t="s">
        <v>115</v>
      </c>
      <c r="B95" s="14"/>
      <c r="C95" s="122"/>
      <c r="D95" s="124"/>
      <c r="E95" s="126"/>
    </row>
    <row r="96" spans="1:5">
      <c r="A96" s="107" t="s">
        <v>116</v>
      </c>
      <c r="B96" s="14"/>
      <c r="C96" s="122"/>
      <c r="D96" s="124"/>
      <c r="E96" s="126"/>
    </row>
    <row r="97" spans="1:5">
      <c r="A97" s="107" t="s">
        <v>117</v>
      </c>
      <c r="B97" s="14"/>
      <c r="C97" s="122"/>
      <c r="D97" s="124"/>
      <c r="E97" s="126"/>
    </row>
    <row r="98" spans="1:5" ht="15.75" thickBot="1">
      <c r="A98" s="108" t="s">
        <v>62</v>
      </c>
      <c r="B98" s="14"/>
      <c r="C98" s="122"/>
      <c r="D98" s="124"/>
      <c r="E98" s="126"/>
    </row>
    <row r="99" spans="1:5" ht="20.25" thickTop="1" thickBot="1">
      <c r="A99" s="106" t="s">
        <v>118</v>
      </c>
      <c r="B99" s="21">
        <f>COUNTIF(B100, "non")+COUNTIF(B101:B102, "oui")+COUNTIF(B103, "non")+COUNTIF(B104, "oui")</f>
        <v>0</v>
      </c>
      <c r="C99" s="121" t="str">
        <f>IF(B99=0, "Possible",IF(B99=1, "Probable",IF(B99&gt;1, "Très probable")))</f>
        <v>Possible</v>
      </c>
      <c r="D99" s="123" t="s">
        <v>9</v>
      </c>
      <c r="E99" s="125"/>
    </row>
    <row r="100" spans="1:5">
      <c r="A100" s="107" t="s">
        <v>119</v>
      </c>
      <c r="B100" s="14"/>
      <c r="C100" s="122"/>
      <c r="D100" s="124"/>
      <c r="E100" s="126"/>
    </row>
    <row r="101" spans="1:5">
      <c r="A101" s="107" t="s">
        <v>120</v>
      </c>
      <c r="B101" s="14"/>
      <c r="C101" s="122"/>
      <c r="D101" s="124"/>
      <c r="E101" s="126"/>
    </row>
    <row r="102" spans="1:5" ht="31.5" customHeight="1">
      <c r="A102" s="107" t="s">
        <v>121</v>
      </c>
      <c r="B102" s="14"/>
      <c r="C102" s="122"/>
      <c r="D102" s="124"/>
      <c r="E102" s="126"/>
    </row>
    <row r="103" spans="1:5">
      <c r="A103" s="107" t="s">
        <v>122</v>
      </c>
      <c r="B103" s="14"/>
      <c r="C103" s="122"/>
      <c r="D103" s="124"/>
      <c r="E103" s="126"/>
    </row>
    <row r="104" spans="1:5" ht="15.75" thickBot="1">
      <c r="A104" s="108" t="s">
        <v>62</v>
      </c>
      <c r="B104" s="14"/>
      <c r="C104" s="122"/>
      <c r="D104" s="124"/>
      <c r="E104" s="126"/>
    </row>
    <row r="105" spans="1:5" ht="39" thickTop="1" thickBot="1">
      <c r="A105" s="109" t="s">
        <v>123</v>
      </c>
      <c r="B105" s="21">
        <f>COUNTIF(B106:B111, "non")+COUNTIF(B112, "oui")</f>
        <v>0</v>
      </c>
      <c r="C105" s="121" t="str">
        <f>IF(B105=0,"Peu probable",IF(B105=1,"Possible",IF(B105&lt;3,"Probable",IF(B105&gt;=3,"Très probable"))))</f>
        <v>Peu probable</v>
      </c>
      <c r="D105" s="123" t="s">
        <v>9</v>
      </c>
      <c r="E105" s="125"/>
    </row>
    <row r="106" spans="1:5">
      <c r="A106" s="107" t="s">
        <v>124</v>
      </c>
      <c r="B106" s="14"/>
      <c r="C106" s="122"/>
      <c r="D106" s="124"/>
      <c r="E106" s="126"/>
    </row>
    <row r="107" spans="1:5">
      <c r="A107" s="107" t="s">
        <v>125</v>
      </c>
      <c r="B107" s="14"/>
      <c r="C107" s="122"/>
      <c r="D107" s="124"/>
      <c r="E107" s="126"/>
    </row>
    <row r="108" spans="1:5">
      <c r="A108" s="107" t="s">
        <v>126</v>
      </c>
      <c r="B108" s="14"/>
      <c r="C108" s="122"/>
      <c r="D108" s="124"/>
      <c r="E108" s="126"/>
    </row>
    <row r="109" spans="1:5" ht="30">
      <c r="A109" s="107" t="s">
        <v>127</v>
      </c>
      <c r="B109" s="14"/>
      <c r="C109" s="122"/>
      <c r="D109" s="124"/>
      <c r="E109" s="126"/>
    </row>
    <row r="110" spans="1:5">
      <c r="A110" s="107" t="s">
        <v>128</v>
      </c>
      <c r="B110" s="14"/>
      <c r="C110" s="122"/>
      <c r="D110" s="124"/>
      <c r="E110" s="126"/>
    </row>
    <row r="111" spans="1:5">
      <c r="A111" s="107" t="s">
        <v>129</v>
      </c>
      <c r="B111" s="14"/>
      <c r="C111" s="122"/>
      <c r="D111" s="124"/>
      <c r="E111" s="126"/>
    </row>
    <row r="112" spans="1:5" ht="15.75" thickBot="1">
      <c r="A112" s="108" t="s">
        <v>36</v>
      </c>
      <c r="B112" s="14"/>
      <c r="C112" s="122"/>
      <c r="D112" s="124"/>
      <c r="E112" s="129"/>
    </row>
    <row r="113" spans="1:5" ht="20.25" thickTop="1" thickBot="1">
      <c r="A113" s="106" t="s">
        <v>130</v>
      </c>
      <c r="B113" s="21">
        <f>COUNTIF(B114:B120, "non")+COUNTIF(B121, "oui")+COUNTIF(B122:B129, "non")+COUNTIF(B130, "oui")</f>
        <v>0</v>
      </c>
      <c r="C113" s="121" t="str">
        <f>IF(B113=0, "Peu probable",IF(B113=1, "Possible",IF(B113&lt;4,"Probable",IF(B113&gt;=4, "Très probable"))))</f>
        <v>Peu probable</v>
      </c>
      <c r="D113" s="123" t="s">
        <v>9</v>
      </c>
      <c r="E113" s="125"/>
    </row>
    <row r="114" spans="1:5" ht="30">
      <c r="A114" s="107" t="s">
        <v>131</v>
      </c>
      <c r="B114" s="14"/>
      <c r="C114" s="122"/>
      <c r="D114" s="124"/>
      <c r="E114" s="126"/>
    </row>
    <row r="115" spans="1:5">
      <c r="A115" s="107" t="s">
        <v>132</v>
      </c>
      <c r="B115" s="14"/>
      <c r="C115" s="122"/>
      <c r="D115" s="124"/>
      <c r="E115" s="126"/>
    </row>
    <row r="116" spans="1:5" ht="30">
      <c r="A116" s="107" t="s">
        <v>133</v>
      </c>
      <c r="B116" s="14"/>
      <c r="C116" s="122"/>
      <c r="D116" s="124"/>
      <c r="E116" s="126"/>
    </row>
    <row r="117" spans="1:5">
      <c r="A117" s="107" t="s">
        <v>134</v>
      </c>
      <c r="B117" s="14"/>
      <c r="C117" s="122"/>
      <c r="D117" s="124"/>
      <c r="E117" s="126"/>
    </row>
    <row r="118" spans="1:5">
      <c r="A118" s="107" t="s">
        <v>266</v>
      </c>
      <c r="B118" s="14"/>
      <c r="C118" s="122"/>
      <c r="D118" s="124"/>
      <c r="E118" s="126"/>
    </row>
    <row r="119" spans="1:5">
      <c r="A119" s="107" t="s">
        <v>135</v>
      </c>
      <c r="B119" s="14"/>
      <c r="C119" s="122"/>
      <c r="D119" s="124"/>
      <c r="E119" s="126"/>
    </row>
    <row r="120" spans="1:5" ht="30">
      <c r="A120" s="107" t="s">
        <v>136</v>
      </c>
      <c r="B120" s="14"/>
      <c r="C120" s="122"/>
      <c r="D120" s="124"/>
      <c r="E120" s="126"/>
    </row>
    <row r="121" spans="1:5">
      <c r="A121" s="107" t="s">
        <v>137</v>
      </c>
      <c r="B121" s="14"/>
      <c r="C121" s="122"/>
      <c r="D121" s="124"/>
      <c r="E121" s="126"/>
    </row>
    <row r="122" spans="1:5">
      <c r="A122" s="107" t="s">
        <v>138</v>
      </c>
      <c r="B122" s="14"/>
      <c r="C122" s="122"/>
      <c r="D122" s="124"/>
      <c r="E122" s="126"/>
    </row>
    <row r="123" spans="1:5" ht="30">
      <c r="A123" s="107" t="s">
        <v>139</v>
      </c>
      <c r="B123" s="14"/>
      <c r="C123" s="122"/>
      <c r="D123" s="124"/>
      <c r="E123" s="126"/>
    </row>
    <row r="124" spans="1:5">
      <c r="A124" s="107" t="s">
        <v>140</v>
      </c>
      <c r="B124" s="14"/>
      <c r="C124" s="122"/>
      <c r="D124" s="124"/>
      <c r="E124" s="126"/>
    </row>
    <row r="125" spans="1:5" ht="30">
      <c r="A125" s="107" t="s">
        <v>141</v>
      </c>
      <c r="B125" s="14"/>
      <c r="C125" s="122"/>
      <c r="D125" s="124"/>
      <c r="E125" s="126"/>
    </row>
    <row r="126" spans="1:5">
      <c r="A126" s="107" t="s">
        <v>142</v>
      </c>
      <c r="B126" s="14"/>
      <c r="C126" s="122"/>
      <c r="D126" s="124"/>
      <c r="E126" s="126"/>
    </row>
    <row r="127" spans="1:5">
      <c r="A127" s="107" t="s">
        <v>143</v>
      </c>
      <c r="B127" s="14"/>
      <c r="C127" s="122"/>
      <c r="D127" s="124"/>
      <c r="E127" s="126"/>
    </row>
    <row r="128" spans="1:5">
      <c r="A128" s="107" t="s">
        <v>144</v>
      </c>
      <c r="B128" s="14"/>
      <c r="C128" s="122"/>
      <c r="D128" s="124"/>
      <c r="E128" s="126"/>
    </row>
    <row r="129" spans="1:5">
      <c r="A129" s="107" t="s">
        <v>145</v>
      </c>
      <c r="B129" s="14"/>
      <c r="C129" s="122"/>
      <c r="D129" s="124"/>
      <c r="E129" s="126"/>
    </row>
    <row r="130" spans="1:5" ht="15.75" thickBot="1">
      <c r="A130" s="108" t="s">
        <v>36</v>
      </c>
      <c r="B130" s="14"/>
      <c r="C130" s="122"/>
      <c r="D130" s="124"/>
      <c r="E130" s="126"/>
    </row>
    <row r="131" spans="1:5" ht="39" thickTop="1" thickBot="1">
      <c r="A131" s="109" t="s">
        <v>146</v>
      </c>
      <c r="B131" s="21">
        <f>COUNTIF(B132:B136, "non")+COUNTIF(B137, "oui")</f>
        <v>0</v>
      </c>
      <c r="C131" s="121" t="str">
        <f>IF(B131=0, "Peu probable", IF(B131=1, "Possible",IF(B131&lt;3, "Probable",IF(B131&gt;=3, "Très probable"))))</f>
        <v>Peu probable</v>
      </c>
      <c r="D131" s="123" t="s">
        <v>9</v>
      </c>
      <c r="E131" s="125"/>
    </row>
    <row r="132" spans="1:5">
      <c r="A132" s="107" t="s">
        <v>147</v>
      </c>
      <c r="B132" s="14"/>
      <c r="C132" s="122"/>
      <c r="D132" s="124"/>
      <c r="E132" s="126"/>
    </row>
    <row r="133" spans="1:5" ht="30">
      <c r="A133" s="107" t="s">
        <v>148</v>
      </c>
      <c r="B133" s="14"/>
      <c r="C133" s="122"/>
      <c r="D133" s="124"/>
      <c r="E133" s="126"/>
    </row>
    <row r="134" spans="1:5" ht="30">
      <c r="A134" s="107" t="s">
        <v>149</v>
      </c>
      <c r="B134" s="14"/>
      <c r="C134" s="122"/>
      <c r="D134" s="124"/>
      <c r="E134" s="126"/>
    </row>
    <row r="135" spans="1:5" ht="30">
      <c r="A135" s="107" t="s">
        <v>150</v>
      </c>
      <c r="B135" s="14"/>
      <c r="C135" s="122"/>
      <c r="D135" s="124"/>
      <c r="E135" s="126"/>
    </row>
    <row r="136" spans="1:5">
      <c r="A136" s="107" t="s">
        <v>151</v>
      </c>
      <c r="B136" s="14"/>
      <c r="C136" s="122"/>
      <c r="D136" s="124"/>
      <c r="E136" s="126"/>
    </row>
    <row r="137" spans="1:5" ht="15.75" thickBot="1">
      <c r="A137" s="108" t="s">
        <v>62</v>
      </c>
      <c r="B137" s="14"/>
      <c r="C137" s="122"/>
      <c r="D137" s="124"/>
      <c r="E137" s="126"/>
    </row>
    <row r="138" spans="1:5" ht="20.25" thickTop="1" thickBot="1">
      <c r="A138" s="106" t="s">
        <v>152</v>
      </c>
      <c r="B138" s="21">
        <f>COUNTIF(B139:B142, "non")+COUNTIF(B143:B144, "oui")+COUNTIF(B145, "non")+COUNTIF(B146, "oui")</f>
        <v>0</v>
      </c>
      <c r="C138" s="121" t="str">
        <f>IF(B138=0, "Possible", IF(B138=1, "Probable", IF(B138&gt;1, "Très probable")))</f>
        <v>Possible</v>
      </c>
      <c r="D138" s="123" t="s">
        <v>9</v>
      </c>
      <c r="E138" s="125"/>
    </row>
    <row r="139" spans="1:5">
      <c r="A139" s="102" t="s">
        <v>153</v>
      </c>
      <c r="B139" s="14"/>
      <c r="C139" s="122"/>
      <c r="D139" s="124"/>
      <c r="E139" s="126"/>
    </row>
    <row r="140" spans="1:5">
      <c r="A140" s="102" t="s">
        <v>154</v>
      </c>
      <c r="B140" s="14"/>
      <c r="C140" s="122"/>
      <c r="D140" s="124"/>
      <c r="E140" s="126"/>
    </row>
    <row r="141" spans="1:5">
      <c r="A141" s="102" t="s">
        <v>155</v>
      </c>
      <c r="B141" s="14"/>
      <c r="C141" s="122"/>
      <c r="D141" s="124"/>
      <c r="E141" s="126"/>
    </row>
    <row r="142" spans="1:5">
      <c r="A142" s="102" t="s">
        <v>156</v>
      </c>
      <c r="B142" s="14"/>
      <c r="C142" s="122"/>
      <c r="D142" s="124"/>
      <c r="E142" s="126"/>
    </row>
    <row r="143" spans="1:5">
      <c r="A143" s="102" t="s">
        <v>157</v>
      </c>
      <c r="B143" s="14"/>
      <c r="C143" s="122"/>
      <c r="D143" s="124"/>
      <c r="E143" s="126"/>
    </row>
    <row r="144" spans="1:5">
      <c r="A144" s="102" t="s">
        <v>158</v>
      </c>
      <c r="B144" s="14"/>
      <c r="C144" s="122"/>
      <c r="D144" s="124"/>
      <c r="E144" s="126"/>
    </row>
    <row r="145" spans="1:5">
      <c r="A145" s="102" t="s">
        <v>159</v>
      </c>
      <c r="B145" s="14"/>
      <c r="C145" s="122"/>
      <c r="D145" s="124"/>
      <c r="E145" s="126"/>
    </row>
    <row r="146" spans="1:5" ht="15.75" thickBot="1">
      <c r="A146" s="14" t="s">
        <v>36</v>
      </c>
      <c r="B146" s="14"/>
      <c r="C146" s="122"/>
      <c r="D146" s="124"/>
      <c r="E146" s="126"/>
    </row>
    <row r="147" spans="1:5" ht="20.25" thickTop="1" thickBot="1">
      <c r="A147" s="104" t="s">
        <v>160</v>
      </c>
      <c r="B147" s="21">
        <f>COUNTIF(B148, "oui")+COUNTIF(B149:B152, "non")+COUNTIF(B153, "oui")</f>
        <v>0</v>
      </c>
      <c r="C147" s="121" t="str">
        <f>IF(B147=0, "Peu probable",IF(B147&gt;0, "Possible"))</f>
        <v>Peu probable</v>
      </c>
      <c r="D147" s="123" t="s">
        <v>9</v>
      </c>
      <c r="E147" s="125"/>
    </row>
    <row r="148" spans="1:5">
      <c r="A148" s="107" t="s">
        <v>161</v>
      </c>
      <c r="B148" s="14"/>
      <c r="C148" s="122"/>
      <c r="D148" s="124"/>
      <c r="E148" s="126"/>
    </row>
    <row r="149" spans="1:5">
      <c r="A149" s="107" t="s">
        <v>162</v>
      </c>
      <c r="B149" s="14"/>
      <c r="C149" s="122"/>
      <c r="D149" s="124"/>
      <c r="E149" s="126"/>
    </row>
    <row r="150" spans="1:5">
      <c r="A150" s="107" t="s">
        <v>163</v>
      </c>
      <c r="B150" s="14"/>
      <c r="C150" s="122"/>
      <c r="D150" s="124"/>
      <c r="E150" s="126"/>
    </row>
    <row r="151" spans="1:5">
      <c r="A151" s="107" t="s">
        <v>164</v>
      </c>
      <c r="B151" s="14"/>
      <c r="C151" s="122"/>
      <c r="D151" s="124"/>
      <c r="E151" s="126"/>
    </row>
    <row r="152" spans="1:5">
      <c r="A152" s="107" t="s">
        <v>165</v>
      </c>
      <c r="B152" s="14"/>
      <c r="C152" s="122"/>
      <c r="D152" s="124"/>
      <c r="E152" s="126"/>
    </row>
    <row r="153" spans="1:5">
      <c r="A153" s="108" t="s">
        <v>36</v>
      </c>
      <c r="B153" s="14"/>
      <c r="C153" s="122"/>
      <c r="D153" s="124"/>
      <c r="E153" s="126"/>
    </row>
    <row r="154" spans="1:5" ht="21">
      <c r="A154" s="110" t="s">
        <v>166</v>
      </c>
      <c r="B154" s="17"/>
      <c r="C154" s="23"/>
      <c r="D154" s="17"/>
      <c r="E154" s="18"/>
    </row>
    <row r="155" spans="1:5" ht="19.5" thickBot="1">
      <c r="A155" s="112" t="s">
        <v>167</v>
      </c>
      <c r="B155" s="20">
        <f>COUNTIF(B156:B161, "non")+COUNTIF(B162,"oui")</f>
        <v>0</v>
      </c>
      <c r="C155" s="130" t="str">
        <f>IF(B155=0,"Possible",IF(B155=1,"Probable",IF(B155&gt;1,"Très probable")))</f>
        <v>Possible</v>
      </c>
      <c r="D155" s="131" t="s">
        <v>9</v>
      </c>
      <c r="E155" s="126"/>
    </row>
    <row r="156" spans="1:5" ht="30">
      <c r="A156" s="107" t="s">
        <v>168</v>
      </c>
      <c r="B156" s="14"/>
      <c r="C156" s="122"/>
      <c r="D156" s="124"/>
      <c r="E156" s="126"/>
    </row>
    <row r="157" spans="1:5" ht="30">
      <c r="A157" s="107" t="s">
        <v>169</v>
      </c>
      <c r="B157" s="14"/>
      <c r="C157" s="122"/>
      <c r="D157" s="124"/>
      <c r="E157" s="126"/>
    </row>
    <row r="158" spans="1:5" ht="30">
      <c r="A158" s="107" t="s">
        <v>170</v>
      </c>
      <c r="B158" s="14"/>
      <c r="C158" s="122"/>
      <c r="D158" s="124"/>
      <c r="E158" s="126"/>
    </row>
    <row r="159" spans="1:5">
      <c r="A159" s="107" t="s">
        <v>171</v>
      </c>
      <c r="B159" s="14"/>
      <c r="C159" s="122"/>
      <c r="D159" s="124"/>
      <c r="E159" s="126"/>
    </row>
    <row r="160" spans="1:5">
      <c r="A160" s="107" t="s">
        <v>172</v>
      </c>
      <c r="B160" s="14"/>
      <c r="C160" s="122"/>
      <c r="D160" s="124"/>
      <c r="E160" s="126"/>
    </row>
    <row r="161" spans="1:5" ht="30">
      <c r="A161" s="107" t="s">
        <v>173</v>
      </c>
      <c r="B161" s="14"/>
      <c r="C161" s="122"/>
      <c r="D161" s="124"/>
      <c r="E161" s="126"/>
    </row>
    <row r="162" spans="1:5" ht="15.75" thickBot="1">
      <c r="A162" s="108" t="s">
        <v>36</v>
      </c>
      <c r="B162" s="14"/>
      <c r="C162" s="122"/>
      <c r="D162" s="124"/>
      <c r="E162" s="126"/>
    </row>
    <row r="163" spans="1:5" ht="20.25" thickTop="1" thickBot="1">
      <c r="A163" s="113" t="s">
        <v>174</v>
      </c>
      <c r="B163" s="21">
        <f>COUNTIF(B164:B169, "non")+COUNTIF(B170:B171, "oui")</f>
        <v>0</v>
      </c>
      <c r="C163" s="121" t="str">
        <f>IF(B163=0, "Probable", IF(B163&gt;0, "Très probable"))</f>
        <v>Probable</v>
      </c>
      <c r="D163" s="123" t="s">
        <v>9</v>
      </c>
      <c r="E163" s="125"/>
    </row>
    <row r="164" spans="1:5" ht="30">
      <c r="A164" s="107" t="s">
        <v>175</v>
      </c>
      <c r="B164" s="14"/>
      <c r="C164" s="122"/>
      <c r="D164" s="124"/>
      <c r="E164" s="126"/>
    </row>
    <row r="165" spans="1:5">
      <c r="A165" s="107" t="s">
        <v>176</v>
      </c>
      <c r="B165" s="14"/>
      <c r="C165" s="122"/>
      <c r="D165" s="124"/>
      <c r="E165" s="126"/>
    </row>
    <row r="166" spans="1:5" ht="30">
      <c r="A166" s="107" t="s">
        <v>177</v>
      </c>
      <c r="B166" s="14"/>
      <c r="C166" s="122"/>
      <c r="D166" s="124"/>
      <c r="E166" s="126"/>
    </row>
    <row r="167" spans="1:5" ht="30">
      <c r="A167" s="107" t="s">
        <v>178</v>
      </c>
      <c r="B167" s="14"/>
      <c r="C167" s="122"/>
      <c r="D167" s="124"/>
      <c r="E167" s="126"/>
    </row>
    <row r="168" spans="1:5">
      <c r="A168" s="107" t="s">
        <v>179</v>
      </c>
      <c r="B168" s="14"/>
      <c r="C168" s="122"/>
      <c r="D168" s="124"/>
      <c r="E168" s="126"/>
    </row>
    <row r="169" spans="1:5" ht="30">
      <c r="A169" s="107" t="s">
        <v>180</v>
      </c>
      <c r="B169" s="14"/>
      <c r="C169" s="122"/>
      <c r="D169" s="124"/>
      <c r="E169" s="126"/>
    </row>
    <row r="170" spans="1:5" ht="30">
      <c r="A170" s="107" t="s">
        <v>181</v>
      </c>
      <c r="B170" s="14"/>
      <c r="C170" s="122"/>
      <c r="D170" s="124"/>
      <c r="E170" s="126"/>
    </row>
    <row r="171" spans="1:5" ht="15.75" thickBot="1">
      <c r="A171" s="14" t="s">
        <v>36</v>
      </c>
      <c r="B171" s="14"/>
      <c r="C171" s="122"/>
      <c r="D171" s="124"/>
      <c r="E171" s="126"/>
    </row>
    <row r="172" spans="1:5" ht="20.25" thickTop="1" thickBot="1">
      <c r="A172" s="113" t="s">
        <v>182</v>
      </c>
      <c r="B172" s="21">
        <f>COUNTIF(B173:B179, "non")+COUNTIF(B180, "oui")</f>
        <v>0</v>
      </c>
      <c r="C172" s="121" t="str">
        <f>IF(B172=0, "Possible", IF(B172=1, "Probable", IF(B172&gt;1, "Très probable")))</f>
        <v>Possible</v>
      </c>
      <c r="D172" s="123" t="s">
        <v>9</v>
      </c>
      <c r="E172" s="125"/>
    </row>
    <row r="173" spans="1:5">
      <c r="A173" s="107" t="s">
        <v>183</v>
      </c>
      <c r="B173" s="14"/>
      <c r="C173" s="122"/>
      <c r="D173" s="124"/>
      <c r="E173" s="126"/>
    </row>
    <row r="174" spans="1:5" ht="30">
      <c r="A174" s="107" t="s">
        <v>184</v>
      </c>
      <c r="B174" s="14"/>
      <c r="C174" s="122"/>
      <c r="D174" s="124"/>
      <c r="E174" s="126"/>
    </row>
    <row r="175" spans="1:5" ht="30">
      <c r="A175" s="107" t="s">
        <v>185</v>
      </c>
      <c r="B175" s="14"/>
      <c r="C175" s="122"/>
      <c r="D175" s="124"/>
      <c r="E175" s="126"/>
    </row>
    <row r="176" spans="1:5" ht="30">
      <c r="A176" s="107" t="s">
        <v>186</v>
      </c>
      <c r="B176" s="14"/>
      <c r="C176" s="122"/>
      <c r="D176" s="124"/>
      <c r="E176" s="126"/>
    </row>
    <row r="177" spans="1:5">
      <c r="A177" s="107" t="s">
        <v>187</v>
      </c>
      <c r="B177" s="14"/>
      <c r="C177" s="122"/>
      <c r="D177" s="124"/>
      <c r="E177" s="126"/>
    </row>
    <row r="178" spans="1:5" ht="32.25" customHeight="1">
      <c r="A178" s="107" t="s">
        <v>188</v>
      </c>
      <c r="B178" s="14"/>
      <c r="C178" s="122"/>
      <c r="D178" s="124"/>
      <c r="E178" s="126"/>
    </row>
    <row r="179" spans="1:5" ht="30">
      <c r="A179" s="107" t="s">
        <v>189</v>
      </c>
      <c r="B179" s="14"/>
      <c r="C179" s="122"/>
      <c r="D179" s="124"/>
      <c r="E179" s="126"/>
    </row>
    <row r="180" spans="1:5" ht="15.75" thickBot="1">
      <c r="A180" s="108" t="s">
        <v>36</v>
      </c>
      <c r="B180" s="14"/>
      <c r="C180" s="122"/>
      <c r="D180" s="124"/>
      <c r="E180" s="126"/>
    </row>
    <row r="181" spans="1:5" ht="20.25" thickTop="1" thickBot="1">
      <c r="A181" s="113" t="s">
        <v>190</v>
      </c>
      <c r="B181" s="21">
        <f>COUNTIF(B182:B184, "non")+COUNTIF(B185, "oui")</f>
        <v>0</v>
      </c>
      <c r="C181" s="121" t="str">
        <f>IF(B181=0, "Possible",IF(B181=1, "Probable",IF(B181&gt;1, "Très probable")))</f>
        <v>Possible</v>
      </c>
      <c r="D181" s="123" t="s">
        <v>9</v>
      </c>
      <c r="E181" s="125"/>
    </row>
    <row r="182" spans="1:5">
      <c r="A182" s="107" t="s">
        <v>191</v>
      </c>
      <c r="B182" s="14"/>
      <c r="C182" s="122"/>
      <c r="D182" s="124"/>
      <c r="E182" s="126"/>
    </row>
    <row r="183" spans="1:5">
      <c r="A183" s="107" t="s">
        <v>192</v>
      </c>
      <c r="B183" s="14"/>
      <c r="C183" s="122"/>
      <c r="D183" s="124"/>
      <c r="E183" s="126"/>
    </row>
    <row r="184" spans="1:5">
      <c r="A184" s="107" t="s">
        <v>193</v>
      </c>
      <c r="B184" s="14"/>
      <c r="C184" s="122"/>
      <c r="D184" s="124"/>
      <c r="E184" s="126"/>
    </row>
    <row r="185" spans="1:5" ht="15.75" thickBot="1">
      <c r="A185" s="111" t="s">
        <v>36</v>
      </c>
      <c r="B185" s="19"/>
      <c r="C185" s="127"/>
      <c r="D185" s="128"/>
      <c r="E185" s="129"/>
    </row>
    <row r="186" spans="1:5" ht="15.75" thickTop="1"/>
  </sheetData>
  <sheetProtection algorithmName="SHA-512" hashValue="idr5h2IzOUx8lZRypc67hkCT8TeafeF3Sgta9+tds/zudgfFbhaA1kid/jX6KsaSai5chqkPlwjPDe2RupnOaA==" saltValue="ZMxuDgpMVt+lQKQG0SEONQ==" spinCount="100000" sheet="1" objects="1" scenarios="1"/>
  <mergeCells count="60">
    <mergeCell ref="C35:C42"/>
    <mergeCell ref="D35:D42"/>
    <mergeCell ref="E35:E42"/>
    <mergeCell ref="C3:C11"/>
    <mergeCell ref="D3:D11"/>
    <mergeCell ref="E3:E11"/>
    <mergeCell ref="C12:C25"/>
    <mergeCell ref="D12:D25"/>
    <mergeCell ref="C26:C34"/>
    <mergeCell ref="D26:D34"/>
    <mergeCell ref="E12:E25"/>
    <mergeCell ref="E26:E34"/>
    <mergeCell ref="C70:C81"/>
    <mergeCell ref="D70:D81"/>
    <mergeCell ref="E70:E81"/>
    <mergeCell ref="C43:C56"/>
    <mergeCell ref="D43:D56"/>
    <mergeCell ref="E43:E56"/>
    <mergeCell ref="C57:C61"/>
    <mergeCell ref="D57:D61"/>
    <mergeCell ref="C62:C68"/>
    <mergeCell ref="D62:D68"/>
    <mergeCell ref="E57:E61"/>
    <mergeCell ref="E62:E68"/>
    <mergeCell ref="C82:C92"/>
    <mergeCell ref="D82:D92"/>
    <mergeCell ref="E82:E92"/>
    <mergeCell ref="C93:C98"/>
    <mergeCell ref="D93:D98"/>
    <mergeCell ref="E93:E98"/>
    <mergeCell ref="C131:C137"/>
    <mergeCell ref="D131:D137"/>
    <mergeCell ref="E131:E137"/>
    <mergeCell ref="C99:C104"/>
    <mergeCell ref="D99:D104"/>
    <mergeCell ref="E99:E104"/>
    <mergeCell ref="C105:C112"/>
    <mergeCell ref="D105:D112"/>
    <mergeCell ref="C113:C130"/>
    <mergeCell ref="D113:D130"/>
    <mergeCell ref="E113:E130"/>
    <mergeCell ref="E105:E112"/>
    <mergeCell ref="C138:C146"/>
    <mergeCell ref="D138:D146"/>
    <mergeCell ref="E138:E146"/>
    <mergeCell ref="C147:C153"/>
    <mergeCell ref="D147:D153"/>
    <mergeCell ref="E147:E153"/>
    <mergeCell ref="C155:C162"/>
    <mergeCell ref="D155:D162"/>
    <mergeCell ref="E155:E162"/>
    <mergeCell ref="C163:C171"/>
    <mergeCell ref="D163:D171"/>
    <mergeCell ref="E163:E171"/>
    <mergeCell ref="C172:C180"/>
    <mergeCell ref="D172:D180"/>
    <mergeCell ref="E172:E180"/>
    <mergeCell ref="C181:C185"/>
    <mergeCell ref="D181:D185"/>
    <mergeCell ref="E181:E185"/>
  </mergeCells>
  <pageMargins left="0.7" right="0.7" top="0.75" bottom="0.75" header="0.3" footer="0.3"/>
  <pageSetup scale="36" fitToHeight="0" orientation="portrait" horizontalDpi="4294967293" r:id="rId1"/>
  <rowBreaks count="4" manualBreakCount="4">
    <brk id="34" max="5" man="1"/>
    <brk id="92" max="5" man="1"/>
    <brk id="130" max="5" man="1"/>
    <brk id="162" max="5" man="1"/>
  </rowBreaks>
  <extLst>
    <ext xmlns:x14="http://schemas.microsoft.com/office/spreadsheetml/2009/9/main" uri="{CCE6A557-97BC-4b89-ADB6-D9C93CAAB3DF}">
      <x14:dataValidations xmlns:xm="http://schemas.microsoft.com/office/excel/2006/main" count="2">
        <x14:dataValidation type="list" allowBlank="1" showInputMessage="1" xr:uid="{831F7CF4-D637-4D8C-8580-9A0A1690AED4}">
          <x14:formula1>
            <xm:f>'Potential Solutions'!$B$180:$B$183</xm:f>
          </x14:formula1>
          <xm:sqref>D12 D26 D35 D43 D57 D62 D70 D82 D93 D99 D105 D113 D131 D138 D147 D155 D163 D172 D181 D3</xm:sqref>
        </x14:dataValidation>
        <x14:dataValidation type="list" allowBlank="1" showInputMessage="1" showErrorMessage="1" xr:uid="{B5E76764-FCBC-4A4B-8331-3D20E6977D51}">
          <x14:formula1>
            <xm:f>'Potential Solutions'!$B$165:$B$167</xm:f>
          </x14:formula1>
          <xm:sqref>B4:B11 B63:B68 B58:B61 B164:B171 B173:B180 B156:B162 B132:B137 B139:B146 B114:B130 B106:B112 B100:B104 B94:B98 B83:B92 B71:B81 B182:B185 B44:B56 B36:B42 B27:B34 B13:B25 B148:B153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191"/>
  <sheetViews>
    <sheetView workbookViewId="0">
      <selection activeCell="A113" sqref="A113"/>
    </sheetView>
  </sheetViews>
  <sheetFormatPr defaultRowHeight="15"/>
  <cols>
    <col min="1" max="1" width="140.28515625" customWidth="1"/>
    <col min="2" max="2" width="15.140625" customWidth="1"/>
    <col min="3" max="3" width="16.42578125" customWidth="1"/>
    <col min="4" max="4" width="12.85546875" customWidth="1"/>
    <col min="5" max="5" width="11.85546875" customWidth="1"/>
    <col min="6" max="6" width="13.28515625" customWidth="1"/>
  </cols>
  <sheetData>
    <row r="1" spans="1:1" ht="74.25" customHeight="1">
      <c r="A1" s="8" t="s">
        <v>195</v>
      </c>
    </row>
    <row r="2" spans="1:1" ht="26.25">
      <c r="A2" s="8" t="s">
        <v>194</v>
      </c>
    </row>
    <row r="3" spans="1:1" ht="120">
      <c r="A3" s="2" t="s">
        <v>196</v>
      </c>
    </row>
    <row r="4" spans="1:1" ht="89.25">
      <c r="A4" s="7" t="s">
        <v>197</v>
      </c>
    </row>
    <row r="6" spans="1:1" ht="115.5">
      <c r="A6" s="8" t="s">
        <v>198</v>
      </c>
    </row>
    <row r="7" spans="1:1" ht="102.75">
      <c r="A7" s="8" t="s">
        <v>199</v>
      </c>
    </row>
    <row r="8" spans="1:1" ht="90">
      <c r="A8" s="8" t="s">
        <v>200</v>
      </c>
    </row>
    <row r="10" spans="1:1" ht="115.5">
      <c r="A10" s="8" t="s">
        <v>201</v>
      </c>
    </row>
    <row r="11" spans="1:1" ht="51.75">
      <c r="A11" s="8" t="s">
        <v>202</v>
      </c>
    </row>
    <row r="12" spans="1:1" ht="153.75">
      <c r="A12" s="8" t="s">
        <v>203</v>
      </c>
    </row>
    <row r="13" spans="1:1" ht="179.25">
      <c r="A13" s="8" t="s">
        <v>204</v>
      </c>
    </row>
    <row r="15" spans="1:1" ht="166.5">
      <c r="A15" s="8" t="s">
        <v>205</v>
      </c>
    </row>
    <row r="16" spans="1:1">
      <c r="A16" s="1"/>
    </row>
    <row r="17" spans="1:1" ht="180">
      <c r="A17" s="2" t="s">
        <v>206</v>
      </c>
    </row>
    <row r="18" spans="1:1" ht="75">
      <c r="A18" s="9" t="s">
        <v>207</v>
      </c>
    </row>
    <row r="20" spans="1:1" ht="105">
      <c r="A20" s="2" t="s">
        <v>208</v>
      </c>
    </row>
    <row r="22" spans="1:1" ht="75">
      <c r="A22" s="2" t="s">
        <v>209</v>
      </c>
    </row>
    <row r="23" spans="1:1" ht="75">
      <c r="A23" s="2" t="s">
        <v>210</v>
      </c>
    </row>
    <row r="24" spans="1:1" ht="48" customHeight="1"/>
    <row r="25" spans="1:1" ht="75">
      <c r="A25" s="2" t="s">
        <v>211</v>
      </c>
    </row>
    <row r="26" spans="1:1" ht="60">
      <c r="A26" s="2" t="s">
        <v>212</v>
      </c>
    </row>
    <row r="27" spans="1:1" ht="30">
      <c r="A27" s="2" t="s">
        <v>213</v>
      </c>
    </row>
    <row r="28" spans="1:1" ht="240">
      <c r="A28" s="2" t="s">
        <v>214</v>
      </c>
    </row>
    <row r="29" spans="1:1" ht="180">
      <c r="A29" s="2" t="s">
        <v>215</v>
      </c>
    </row>
    <row r="30" spans="1:1" ht="45">
      <c r="A30" s="2" t="s">
        <v>216</v>
      </c>
    </row>
    <row r="31" spans="1:1" ht="105">
      <c r="A31" s="2" t="s">
        <v>217</v>
      </c>
    </row>
    <row r="32" spans="1:1" ht="33.75" customHeight="1">
      <c r="A32" s="2"/>
    </row>
    <row r="33" spans="1:1">
      <c r="A33" s="2" t="s">
        <v>218</v>
      </c>
    </row>
    <row r="34" spans="1:1" ht="75">
      <c r="A34" s="2" t="s">
        <v>219</v>
      </c>
    </row>
    <row r="35" spans="1:1">
      <c r="A35" t="s">
        <v>220</v>
      </c>
    </row>
    <row r="36" spans="1:1" ht="120">
      <c r="A36" s="2" t="s">
        <v>221</v>
      </c>
    </row>
    <row r="37" spans="1:1" ht="120">
      <c r="A37" s="2" t="s">
        <v>222</v>
      </c>
    </row>
    <row r="38" spans="1:1" ht="195">
      <c r="A38" s="2" t="s">
        <v>223</v>
      </c>
    </row>
    <row r="39" spans="1:1" ht="60">
      <c r="A39" s="2" t="s">
        <v>224</v>
      </c>
    </row>
    <row r="40" spans="1:1" ht="44.25" customHeight="1"/>
    <row r="41" spans="1:1" ht="165">
      <c r="A41" s="2" t="s">
        <v>225</v>
      </c>
    </row>
    <row r="42" spans="1:1" ht="90">
      <c r="A42" s="9" t="s">
        <v>226</v>
      </c>
    </row>
    <row r="43" spans="1:1" ht="23.25" customHeight="1"/>
    <row r="44" spans="1:1" ht="345">
      <c r="A44" s="2" t="s">
        <v>227</v>
      </c>
    </row>
    <row r="45" spans="1:1" ht="21.6" customHeight="1"/>
    <row r="46" spans="1:1" ht="120">
      <c r="A46" s="2" t="s">
        <v>228</v>
      </c>
    </row>
    <row r="47" spans="1:1" ht="60">
      <c r="A47" s="2" t="s">
        <v>229</v>
      </c>
    </row>
    <row r="48" spans="1:1" ht="90">
      <c r="A48" s="2" t="s">
        <v>230</v>
      </c>
    </row>
    <row r="49" spans="1:1" ht="45">
      <c r="A49" s="2" t="s">
        <v>231</v>
      </c>
    </row>
    <row r="50" spans="1:1" ht="135">
      <c r="A50" s="2" t="s">
        <v>232</v>
      </c>
    </row>
    <row r="51" spans="1:1" ht="195">
      <c r="A51" s="2" t="s">
        <v>233</v>
      </c>
    </row>
    <row r="52" spans="1:1" ht="22.5" customHeight="1">
      <c r="A52" s="2"/>
    </row>
    <row r="53" spans="1:1" ht="270">
      <c r="A53" s="2" t="s">
        <v>235</v>
      </c>
    </row>
    <row r="54" spans="1:1" ht="32.450000000000003" customHeight="1">
      <c r="A54" s="2" t="s">
        <v>236</v>
      </c>
    </row>
    <row r="55" spans="1:1" ht="32.450000000000003" customHeight="1">
      <c r="A55" s="2" t="s">
        <v>234</v>
      </c>
    </row>
    <row r="56" spans="1:1" ht="32.450000000000003" customHeight="1">
      <c r="A56" s="2" t="s">
        <v>237</v>
      </c>
    </row>
    <row r="57" spans="1:1" ht="32.450000000000003" customHeight="1">
      <c r="A57" s="2"/>
    </row>
    <row r="58" spans="1:1" ht="90">
      <c r="A58" s="2" t="s">
        <v>238</v>
      </c>
    </row>
    <row r="59" spans="1:1">
      <c r="A59" t="s">
        <v>239</v>
      </c>
    </row>
    <row r="60" spans="1:1">
      <c r="A60" t="s">
        <v>240</v>
      </c>
    </row>
    <row r="61" spans="1:1" ht="225">
      <c r="A61" s="2" t="s">
        <v>242</v>
      </c>
    </row>
    <row r="62" spans="1:1" ht="24.75" customHeight="1">
      <c r="A62" s="2"/>
    </row>
    <row r="63" spans="1:1" ht="120">
      <c r="A63" s="2" t="s">
        <v>241</v>
      </c>
    </row>
    <row r="64" spans="1:1" ht="30">
      <c r="A64" s="2" t="s">
        <v>243</v>
      </c>
    </row>
    <row r="65" spans="1:1" ht="60">
      <c r="A65" s="2" t="s">
        <v>244</v>
      </c>
    </row>
    <row r="66" spans="1:1" ht="45">
      <c r="A66" s="2" t="s">
        <v>245</v>
      </c>
    </row>
    <row r="67" spans="1:1" ht="45">
      <c r="A67" s="2" t="s">
        <v>246</v>
      </c>
    </row>
    <row r="68" spans="1:1" ht="30.75" customHeight="1">
      <c r="A68" s="2"/>
    </row>
    <row r="69" spans="1:1" ht="75">
      <c r="A69" s="2" t="s">
        <v>247</v>
      </c>
    </row>
    <row r="70" spans="1:1" ht="90">
      <c r="A70" s="2" t="s">
        <v>248</v>
      </c>
    </row>
    <row r="71" spans="1:1" ht="75">
      <c r="A71" s="2" t="s">
        <v>249</v>
      </c>
    </row>
    <row r="72" spans="1:1" ht="105">
      <c r="A72" s="2" t="s">
        <v>250</v>
      </c>
    </row>
    <row r="73" spans="1:1" ht="27" customHeight="1"/>
    <row r="74" spans="1:1" ht="105">
      <c r="A74" s="2" t="s">
        <v>251</v>
      </c>
    </row>
    <row r="75" spans="1:1">
      <c r="A75" s="2"/>
    </row>
    <row r="76" spans="1:1">
      <c r="A76" s="2"/>
    </row>
    <row r="77" spans="1:1">
      <c r="A77" s="2"/>
    </row>
    <row r="78" spans="1:1">
      <c r="A78" s="2"/>
    </row>
    <row r="79" spans="1:1">
      <c r="A79" s="2"/>
    </row>
    <row r="80" spans="1:1">
      <c r="A80" s="2" t="s">
        <v>252</v>
      </c>
    </row>
    <row r="81" spans="1:1" ht="45">
      <c r="A81" s="2" t="s">
        <v>253</v>
      </c>
    </row>
    <row r="82" spans="1:1" ht="45">
      <c r="A82" s="2" t="s">
        <v>254</v>
      </c>
    </row>
    <row r="83" spans="1:1" ht="75">
      <c r="A83" s="2" t="s">
        <v>255</v>
      </c>
    </row>
    <row r="84" spans="1:1" ht="90">
      <c r="A84" s="2" t="s">
        <v>256</v>
      </c>
    </row>
    <row r="85" spans="1:1" ht="32.25" customHeight="1"/>
    <row r="86" spans="1:1" ht="75">
      <c r="A86" s="2" t="s">
        <v>257</v>
      </c>
    </row>
    <row r="87" spans="1:1" ht="60">
      <c r="A87" s="2" t="s">
        <v>258</v>
      </c>
    </row>
    <row r="88" spans="1:1" ht="30">
      <c r="A88" s="2" t="s">
        <v>259</v>
      </c>
    </row>
    <row r="89" spans="1:1" ht="60">
      <c r="A89" s="2" t="s">
        <v>1</v>
      </c>
    </row>
    <row r="90" spans="1:1" ht="255">
      <c r="A90" s="2" t="s">
        <v>260</v>
      </c>
    </row>
    <row r="91" spans="1:1" ht="21.75" customHeight="1"/>
    <row r="92" spans="1:1" ht="105">
      <c r="A92" s="2" t="s">
        <v>261</v>
      </c>
    </row>
    <row r="93" spans="1:1" ht="135">
      <c r="A93" s="2" t="s">
        <v>262</v>
      </c>
    </row>
    <row r="94" spans="1:1" ht="60">
      <c r="A94" s="2" t="s">
        <v>2</v>
      </c>
    </row>
    <row r="95" spans="1:1" ht="30">
      <c r="A95" s="2" t="s">
        <v>263</v>
      </c>
    </row>
    <row r="96" spans="1:1" ht="30.75" customHeight="1"/>
    <row r="97" spans="1:1">
      <c r="A97" t="s">
        <v>3</v>
      </c>
    </row>
    <row r="98" spans="1:1" ht="105">
      <c r="A98" s="2" t="s">
        <v>264</v>
      </c>
    </row>
    <row r="99" spans="1:1">
      <c r="A99" t="s">
        <v>265</v>
      </c>
    </row>
    <row r="165" spans="2:2">
      <c r="B165" t="s">
        <v>17</v>
      </c>
    </row>
    <row r="166" spans="2:2">
      <c r="B166" t="s">
        <v>18</v>
      </c>
    </row>
    <row r="167" spans="2:2">
      <c r="B167" t="s">
        <v>19</v>
      </c>
    </row>
    <row r="180" spans="2:2">
      <c r="B180" t="s">
        <v>8</v>
      </c>
    </row>
    <row r="181" spans="2:2">
      <c r="B181" t="s">
        <v>9</v>
      </c>
    </row>
    <row r="182" spans="2:2">
      <c r="B182" t="s">
        <v>16</v>
      </c>
    </row>
    <row r="183" spans="2:2">
      <c r="B183" t="s">
        <v>10</v>
      </c>
    </row>
    <row r="185" spans="2:2">
      <c r="B185" t="s">
        <v>20</v>
      </c>
    </row>
    <row r="186" spans="2:2">
      <c r="B186" t="s">
        <v>21</v>
      </c>
    </row>
    <row r="187" spans="2:2">
      <c r="B187" t="s">
        <v>22</v>
      </c>
    </row>
    <row r="188" spans="2:2">
      <c r="B188" t="s">
        <v>23</v>
      </c>
    </row>
    <row r="189" spans="2:2">
      <c r="B189" t="s">
        <v>24</v>
      </c>
    </row>
    <row r="190" spans="2:2">
      <c r="B190" t="s">
        <v>25</v>
      </c>
    </row>
    <row r="191" spans="2:2">
      <c r="B191" t="s">
        <v>26</v>
      </c>
    </row>
  </sheetData>
  <sheetProtection algorithmName="SHA-512" hashValue="gfG0E8ZEw4uqS8/w5gtzDkH1t0uWQ1MYqBeL1F5rYgbJ/fueVCWWwwzsiZg+NwGi10sv0uTQzIAv0/fAHRhrsQ==" saltValue="G9Qc6XPJehzyXDT/JrPRPQ==" spinCount="100000" sheet="1" objects="1" scenarios="1"/>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D784B-B850-4624-A27F-45DFBB5AD01C}">
  <sheetPr codeName="Sheet4"/>
  <dimension ref="A1:E13"/>
  <sheetViews>
    <sheetView workbookViewId="0">
      <selection activeCell="D1" sqref="D1"/>
    </sheetView>
  </sheetViews>
  <sheetFormatPr defaultRowHeight="15"/>
  <cols>
    <col min="1" max="1" width="17.7109375" customWidth="1"/>
    <col min="2" max="2" width="14.28515625" customWidth="1"/>
    <col min="3" max="3" width="13.140625" customWidth="1"/>
    <col min="4" max="4" width="9.28515625" customWidth="1"/>
    <col min="5" max="5" width="13.85546875" customWidth="1"/>
  </cols>
  <sheetData>
    <row r="1" spans="1:5">
      <c r="A1" t="s">
        <v>7</v>
      </c>
      <c r="B1" t="s">
        <v>8</v>
      </c>
      <c r="C1" t="s">
        <v>9</v>
      </c>
      <c r="D1" t="s">
        <v>16</v>
      </c>
      <c r="E1" t="s">
        <v>10</v>
      </c>
    </row>
    <row r="2" spans="1:5">
      <c r="A2" t="s">
        <v>11</v>
      </c>
      <c r="B2" s="3" t="s">
        <v>4</v>
      </c>
      <c r="C2" s="3" t="s">
        <v>4</v>
      </c>
      <c r="D2" s="3" t="s">
        <v>4</v>
      </c>
      <c r="E2" s="5" t="s">
        <v>6</v>
      </c>
    </row>
    <row r="3" spans="1:5">
      <c r="A3" t="s">
        <v>12</v>
      </c>
      <c r="B3" s="3" t="s">
        <v>4</v>
      </c>
      <c r="C3" s="3" t="s">
        <v>4</v>
      </c>
      <c r="D3" s="4" t="s">
        <v>5</v>
      </c>
      <c r="E3" s="5" t="s">
        <v>6</v>
      </c>
    </row>
    <row r="4" spans="1:5">
      <c r="A4" t="s">
        <v>0</v>
      </c>
      <c r="B4" s="3" t="s">
        <v>4</v>
      </c>
      <c r="C4" s="4" t="s">
        <v>5</v>
      </c>
      <c r="D4" s="5" t="s">
        <v>6</v>
      </c>
      <c r="E4" s="6" t="s">
        <v>15</v>
      </c>
    </row>
    <row r="5" spans="1:5">
      <c r="A5" t="s">
        <v>13</v>
      </c>
      <c r="B5" s="4" t="s">
        <v>5</v>
      </c>
      <c r="C5" s="4" t="s">
        <v>5</v>
      </c>
      <c r="D5" s="5" t="s">
        <v>6</v>
      </c>
      <c r="E5" s="6" t="s">
        <v>15</v>
      </c>
    </row>
    <row r="6" spans="1:5">
      <c r="A6" t="s">
        <v>14</v>
      </c>
      <c r="B6" s="5" t="s">
        <v>6</v>
      </c>
      <c r="C6" s="5" t="s">
        <v>6</v>
      </c>
      <c r="D6" s="5" t="s">
        <v>6</v>
      </c>
      <c r="E6" s="6" t="s">
        <v>15</v>
      </c>
    </row>
    <row r="9" spans="1:5">
      <c r="A9" t="s">
        <v>11</v>
      </c>
      <c r="B9" t="s">
        <v>8</v>
      </c>
    </row>
    <row r="10" spans="1:5">
      <c r="A10" t="s">
        <v>12</v>
      </c>
      <c r="B10" t="s">
        <v>9</v>
      </c>
    </row>
    <row r="11" spans="1:5">
      <c r="A11" t="s">
        <v>0</v>
      </c>
      <c r="B11" t="s">
        <v>16</v>
      </c>
    </row>
    <row r="12" spans="1:5">
      <c r="A12" t="s">
        <v>13</v>
      </c>
      <c r="B12" t="s">
        <v>10</v>
      </c>
    </row>
    <row r="13" spans="1:5">
      <c r="A13" t="s">
        <v>14</v>
      </c>
    </row>
  </sheetData>
  <sheetProtection algorithmName="SHA-512" hashValue="POLaOEJ1MnS5mHks/5tOD6EOlE5MHYDMVigktIXlDDZ3rT530bRa3U9+dS9rVPc2PVz+R84mOPQQ++/kPOWcSg==" saltValue="RyZ4JRBu50h1PCFMtjSO9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G169"/>
  <sheetViews>
    <sheetView showGridLines="0" tabSelected="1" zoomScale="80" zoomScaleNormal="80" zoomScaleSheetLayoutView="90" workbookViewId="0">
      <selection activeCell="A140" sqref="A140:G140"/>
    </sheetView>
  </sheetViews>
  <sheetFormatPr defaultRowHeight="15"/>
  <cols>
    <col min="1" max="1" width="26.28515625" customWidth="1"/>
    <col min="2" max="2" width="22.42578125" customWidth="1"/>
    <col min="3" max="3" width="26.140625" customWidth="1"/>
    <col min="4" max="4" width="53" style="2" bestFit="1" customWidth="1"/>
    <col min="5" max="5" width="89.28515625" customWidth="1"/>
    <col min="6" max="6" width="16.85546875" customWidth="1"/>
    <col min="7" max="7" width="30.7109375" customWidth="1"/>
  </cols>
  <sheetData>
    <row r="1" spans="1:7" ht="20.25" thickBot="1">
      <c r="A1" s="200" t="s">
        <v>279</v>
      </c>
      <c r="B1" s="200"/>
      <c r="C1" s="200"/>
      <c r="D1" s="200"/>
      <c r="E1" s="200"/>
      <c r="F1" s="200"/>
      <c r="G1" s="200"/>
    </row>
    <row r="2" spans="1:7" ht="15.75" thickTop="1">
      <c r="A2" s="201" t="s">
        <v>284</v>
      </c>
      <c r="B2" s="201"/>
      <c r="C2" s="201"/>
      <c r="D2" s="201"/>
      <c r="E2" s="201"/>
      <c r="F2" s="201"/>
      <c r="G2" s="201"/>
    </row>
    <row r="3" spans="1:7">
      <c r="A3" s="24" t="s">
        <v>280</v>
      </c>
      <c r="B3" s="24" t="s">
        <v>281</v>
      </c>
      <c r="C3" s="24" t="s">
        <v>282</v>
      </c>
      <c r="D3" s="25" t="s">
        <v>283</v>
      </c>
      <c r="E3" s="24" t="s">
        <v>285</v>
      </c>
      <c r="F3" s="24" t="s">
        <v>286</v>
      </c>
      <c r="G3" s="24" t="s">
        <v>287</v>
      </c>
    </row>
    <row r="4" spans="1:7" ht="15.75" thickBot="1">
      <c r="A4" s="202" t="s">
        <v>28</v>
      </c>
      <c r="B4" s="205" t="str">
        <f>VLOOKUP('Étape 1 - Inspection'!C3,Matrix!A2:E6,MATCH('Étape 1 - Inspection'!D3,Matrix!A1:E1,0),0)</f>
        <v>Moyen</v>
      </c>
      <c r="C4" s="211"/>
      <c r="D4" s="75" t="str">
        <f>IF('Étape 1 - Inspection'!B4="oui",'Étape 1 - Inspection'!A4,"")</f>
        <v/>
      </c>
      <c r="E4" s="88" t="str">
        <f>IF('Étape 1 - Inspection'!B4="oui",'Potential Solutions'!A1,"")</f>
        <v/>
      </c>
      <c r="F4" s="26"/>
      <c r="G4" s="27"/>
    </row>
    <row r="5" spans="1:7" ht="15.75" thickBot="1">
      <c r="A5" s="203"/>
      <c r="B5" s="206"/>
      <c r="C5" s="158"/>
      <c r="D5" s="76" t="str">
        <f>IF('Étape 1 - Inspection'!B5="non",'Étape 1 - Inspection'!A5,"")</f>
        <v/>
      </c>
      <c r="E5" s="89" t="str">
        <f>IF('Étape 1 - Inspection'!B5="non",'Potential Solutions'!A3,"")</f>
        <v/>
      </c>
      <c r="F5" s="28"/>
      <c r="G5" s="29"/>
    </row>
    <row r="6" spans="1:7" ht="15.75" thickBot="1">
      <c r="A6" s="203"/>
      <c r="B6" s="206"/>
      <c r="C6" s="158"/>
      <c r="D6" s="76" t="str">
        <f>IF('Étape 1 - Inspection'!B6="oui",'Étape 1 - Inspection'!A6,"")</f>
        <v/>
      </c>
      <c r="E6" s="90" t="str">
        <f>IF('Étape 1 - Inspection'!B6="oui",'Potential Solutions'!A1,"")</f>
        <v/>
      </c>
      <c r="F6" s="28"/>
      <c r="G6" s="29"/>
    </row>
    <row r="7" spans="1:7" ht="15.75" thickBot="1">
      <c r="A7" s="203"/>
      <c r="B7" s="206"/>
      <c r="C7" s="158"/>
      <c r="D7" s="76" t="str">
        <f>IF('Étape 1 - Inspection'!B7="oui",'Étape 1 - Inspection'!A7,"")</f>
        <v/>
      </c>
      <c r="E7" s="90" t="str">
        <f>IF('Étape 1 - Inspection'!B7="oui",'Potential Solutions'!A1,"")</f>
        <v/>
      </c>
      <c r="F7" s="28"/>
      <c r="G7" s="29"/>
    </row>
    <row r="8" spans="1:7" ht="15.75" thickBot="1">
      <c r="A8" s="203"/>
      <c r="B8" s="206"/>
      <c r="C8" s="158"/>
      <c r="D8" s="76" t="str">
        <f>+IF('Étape 1 - Inspection'!B8="oui",'Étape 1 - Inspection'!A8,"")</f>
        <v/>
      </c>
      <c r="E8" s="90" t="str">
        <f>IF('Étape 1 - Inspection'!B8="oui",'Potential Solutions'!A3,"")</f>
        <v/>
      </c>
      <c r="F8" s="28"/>
      <c r="G8" s="29"/>
    </row>
    <row r="9" spans="1:7" ht="15.75" thickBot="1">
      <c r="A9" s="203"/>
      <c r="B9" s="206"/>
      <c r="C9" s="158"/>
      <c r="D9" s="76" t="str">
        <f>IF('Étape 1 - Inspection'!B9="non",'Étape 1 - Inspection'!A9,"")</f>
        <v/>
      </c>
      <c r="E9" s="90" t="str">
        <f>IF('Étape 1 - Inspection'!B9="non",'Potential Solutions'!A3,"")</f>
        <v/>
      </c>
      <c r="F9" s="28"/>
      <c r="G9" s="29"/>
    </row>
    <row r="10" spans="1:7" ht="15.75" thickBot="1">
      <c r="A10" s="203"/>
      <c r="B10" s="206"/>
      <c r="C10" s="158"/>
      <c r="D10" s="76" t="str">
        <f>IF('Étape 1 - Inspection'!B10="oui",'Étape 1 - Inspection'!A10,"")</f>
        <v/>
      </c>
      <c r="E10" s="90" t="str">
        <f>IF('Étape 1 - Inspection'!B10="oui",'Potential Solutions'!A4,"")</f>
        <v/>
      </c>
      <c r="F10" s="28"/>
      <c r="G10" s="29"/>
    </row>
    <row r="11" spans="1:7" ht="15.75" thickBot="1">
      <c r="A11" s="204"/>
      <c r="B11" s="206"/>
      <c r="C11" s="212"/>
      <c r="D11" s="76" t="str">
        <f>IF('Étape 1 - Inspection'!B11="oui",'Étape 1 - Inspection'!A11,"")</f>
        <v/>
      </c>
      <c r="E11" s="30"/>
      <c r="F11" s="31"/>
      <c r="G11" s="32"/>
    </row>
    <row r="12" spans="1:7" ht="16.5" thickTop="1" thickBot="1">
      <c r="A12" s="207" t="s">
        <v>37</v>
      </c>
      <c r="B12" s="210" t="str">
        <f>VLOOKUP('Étape 1 - Inspection'!C12,Matrix!A2:E6,MATCH('Étape 1 - Inspection'!D12,Matrix!A1:E1,0),0)</f>
        <v>Moyen</v>
      </c>
      <c r="C12" s="213"/>
      <c r="D12" s="77" t="str">
        <f>IF('Étape 1 - Inspection'!B13="oui",'Étape 1 - Inspection'!A13,"")</f>
        <v/>
      </c>
      <c r="E12" s="91" t="str">
        <f>IF('Étape 1 - Inspection'!B13="oui",'Potential Solutions'!A8,"")</f>
        <v/>
      </c>
      <c r="F12" s="33"/>
      <c r="G12" s="33"/>
    </row>
    <row r="13" spans="1:7" ht="15.75" thickBot="1">
      <c r="A13" s="208"/>
      <c r="B13" s="171"/>
      <c r="C13" s="158"/>
      <c r="D13" s="78" t="str">
        <f>IF('Étape 1 - Inspection'!B14="oui",'Étape 1 - Inspection'!A14,"")</f>
        <v/>
      </c>
      <c r="E13" s="92" t="str">
        <f>IF('Étape 1 - Inspection'!B14="oui",'Potential Solutions'!A8,"")</f>
        <v/>
      </c>
      <c r="F13" s="34"/>
      <c r="G13" s="34"/>
    </row>
    <row r="14" spans="1:7" ht="15.75" thickBot="1">
      <c r="A14" s="208"/>
      <c r="B14" s="171"/>
      <c r="C14" s="158"/>
      <c r="D14" s="78" t="str">
        <f>IF('Étape 1 - Inspection'!B15="non",'Étape 1 - Inspection'!A15,"")</f>
        <v/>
      </c>
      <c r="E14" s="92" t="str">
        <f>IF('Étape 1 - Inspection'!B15="non",'Potential Solutions'!A6,"")</f>
        <v/>
      </c>
      <c r="F14" s="34"/>
      <c r="G14" s="34"/>
    </row>
    <row r="15" spans="1:7" ht="15.75" thickBot="1">
      <c r="A15" s="208"/>
      <c r="B15" s="171"/>
      <c r="C15" s="158"/>
      <c r="D15" s="78" t="str">
        <f>IF('Étape 1 - Inspection'!B16="oui",'Étape 1 - Inspection'!A16,"")</f>
        <v/>
      </c>
      <c r="E15" s="92" t="str">
        <f>IF('Étape 1 - Inspection'!B16="oui",'Potential Solutions'!A6,"")</f>
        <v/>
      </c>
      <c r="F15" s="34"/>
      <c r="G15" s="34"/>
    </row>
    <row r="16" spans="1:7" ht="15.75" thickBot="1">
      <c r="A16" s="208"/>
      <c r="B16" s="171"/>
      <c r="C16" s="158"/>
      <c r="D16" s="78" t="str">
        <f>IF('Étape 1 - Inspection'!B17="oui",'Étape 1 - Inspection'!A17,"")</f>
        <v/>
      </c>
      <c r="E16" s="92" t="str">
        <f>IF('Étape 1 - Inspection'!B17="oui",'Potential Solutions'!A7,"")</f>
        <v/>
      </c>
      <c r="F16" s="34"/>
      <c r="G16" s="34"/>
    </row>
    <row r="17" spans="1:7" ht="15.75" thickBot="1">
      <c r="A17" s="208"/>
      <c r="B17" s="171"/>
      <c r="C17" s="158"/>
      <c r="D17" s="78" t="str">
        <f>IF('Étape 1 - Inspection'!B18="non",'Étape 1 - Inspection'!A18,"")</f>
        <v/>
      </c>
      <c r="E17" s="92" t="str">
        <f>IF('Étape 1 - Inspection'!B18="non",'Potential Solutions'!A6,"")</f>
        <v/>
      </c>
      <c r="F17" s="34"/>
      <c r="G17" s="34"/>
    </row>
    <row r="18" spans="1:7" ht="15.75" thickBot="1">
      <c r="A18" s="208"/>
      <c r="B18" s="171"/>
      <c r="C18" s="158"/>
      <c r="D18" s="78" t="str">
        <f>IF('Étape 1 - Inspection'!B19="oui",'Étape 1 - Inspection'!A19,"")</f>
        <v/>
      </c>
      <c r="E18" s="92" t="str">
        <f>IF('Étape 1 - Inspection'!B19="oui",'Potential Solutions'!A6,"")</f>
        <v/>
      </c>
      <c r="F18" s="34"/>
      <c r="G18" s="34"/>
    </row>
    <row r="19" spans="1:7" ht="15.75" thickBot="1">
      <c r="A19" s="208"/>
      <c r="B19" s="171"/>
      <c r="C19" s="158"/>
      <c r="D19" s="78" t="str">
        <f>IF('Étape 1 - Inspection'!B20="oui",'Étape 1 - Inspection'!A20,"")</f>
        <v/>
      </c>
      <c r="E19" s="92" t="str">
        <f>IF('Étape 1 - Inspection'!B20="oui",'Potential Solutions'!A7,"")</f>
        <v/>
      </c>
      <c r="F19" s="34"/>
      <c r="G19" s="34"/>
    </row>
    <row r="20" spans="1:7" ht="15.75" thickBot="1">
      <c r="A20" s="208"/>
      <c r="B20" s="171"/>
      <c r="C20" s="158"/>
      <c r="D20" s="78" t="str">
        <f>IF('Étape 1 - Inspection'!B21="non",'Étape 1 - Inspection'!A21,"")</f>
        <v/>
      </c>
      <c r="E20" s="92" t="str">
        <f>IF('Étape 1 - Inspection'!B21="non",'Potential Solutions'!A8,"")</f>
        <v/>
      </c>
      <c r="F20" s="34"/>
      <c r="G20" s="34"/>
    </row>
    <row r="21" spans="1:7" ht="15.75" thickBot="1">
      <c r="A21" s="208"/>
      <c r="B21" s="171"/>
      <c r="C21" s="158"/>
      <c r="D21" s="78" t="str">
        <f>IF('Étape 1 - Inspection'!B22="non",'Étape 1 - Inspection'!A22,"")</f>
        <v/>
      </c>
      <c r="E21" s="92" t="str">
        <f>IF('Étape 1 - Inspection'!B22="non",'Potential Solutions'!A8,"")</f>
        <v/>
      </c>
      <c r="F21" s="34"/>
      <c r="G21" s="34"/>
    </row>
    <row r="22" spans="1:7" ht="15.75" thickBot="1">
      <c r="A22" s="208"/>
      <c r="B22" s="171"/>
      <c r="C22" s="158"/>
      <c r="D22" s="78" t="str">
        <f>IF('Étape 1 - Inspection'!B23="oui",'Étape 1 - Inspection'!A23,"")</f>
        <v/>
      </c>
      <c r="E22" s="92" t="str">
        <f>IF('Étape 1 - Inspection'!B23="oui",'Potential Solutions'!A8,"")</f>
        <v/>
      </c>
      <c r="F22" s="34"/>
      <c r="G22" s="34"/>
    </row>
    <row r="23" spans="1:7" ht="15.75" thickBot="1">
      <c r="A23" s="208"/>
      <c r="B23" s="171"/>
      <c r="C23" s="158"/>
      <c r="D23" s="78" t="str">
        <f>IF('Étape 1 - Inspection'!B24="oui",'Étape 1 - Inspection'!A24,"")</f>
        <v/>
      </c>
      <c r="E23" s="93" t="str">
        <f>IF('Étape 1 - Inspection'!B24="oui",'Potential Solutions'!A6,"")</f>
        <v/>
      </c>
      <c r="F23" s="34"/>
      <c r="G23" s="34"/>
    </row>
    <row r="24" spans="1:7" ht="15.75" thickBot="1">
      <c r="A24" s="209"/>
      <c r="B24" s="172"/>
      <c r="C24" s="212"/>
      <c r="D24" s="78" t="str">
        <f>IF('Étape 1 - Inspection'!B25="oui",'Étape 1 - Inspection'!A25,"")</f>
        <v/>
      </c>
      <c r="E24" s="35"/>
      <c r="F24" s="36"/>
      <c r="G24" s="36"/>
    </row>
    <row r="25" spans="1:7" ht="15.75" thickTop="1">
      <c r="A25" s="196" t="s">
        <v>54</v>
      </c>
      <c r="B25" s="188" t="str">
        <f>VLOOKUP('Étape 1 - Inspection'!C26,Matrix!A2:E6,MATCH('Étape 1 - Inspection'!D26,Matrix!A1:E1,0),0)</f>
        <v>Moyen</v>
      </c>
      <c r="C25" s="213"/>
      <c r="D25" s="79" t="str">
        <f>IF('Étape 1 - Inspection'!B27="oui",'Étape 1 - Inspection'!A27,"")</f>
        <v/>
      </c>
      <c r="E25" s="94" t="str">
        <f>IF('Étape 1 - Inspection'!B27="oui",'Potential Solutions'!A11,"")</f>
        <v/>
      </c>
      <c r="F25" s="37"/>
      <c r="G25" s="37"/>
    </row>
    <row r="26" spans="1:7">
      <c r="A26" s="197"/>
      <c r="B26" s="195"/>
      <c r="C26" s="158"/>
      <c r="D26" s="80" t="str">
        <f>IF('Étape 1 - Inspection'!B28="oui",'Étape 1 - Inspection'!A28,"")</f>
        <v/>
      </c>
      <c r="E26" s="95" t="str">
        <f>IF('Étape 1 - Inspection'!B28="oui",'Potential Solutions'!A10,"")</f>
        <v/>
      </c>
      <c r="F26" s="38"/>
      <c r="G26" s="38"/>
    </row>
    <row r="27" spans="1:7">
      <c r="A27" s="197"/>
      <c r="B27" s="195"/>
      <c r="C27" s="158"/>
      <c r="D27" s="80" t="str">
        <f>IF('Étape 1 - Inspection'!B29="oui",'Étape 1 - Inspection'!A29,"")</f>
        <v/>
      </c>
      <c r="E27" s="95" t="str">
        <f>IF('Étape 1 - Inspection'!B29="oui",'Potential Solutions'!A10,"")</f>
        <v/>
      </c>
      <c r="F27" s="38"/>
      <c r="G27" s="38"/>
    </row>
    <row r="28" spans="1:7">
      <c r="A28" s="197"/>
      <c r="B28" s="195"/>
      <c r="C28" s="158"/>
      <c r="D28" s="80" t="str">
        <f>IF('Étape 1 - Inspection'!B30="non",'Étape 1 - Inspection'!A30,"")</f>
        <v/>
      </c>
      <c r="E28" s="95" t="str">
        <f>IF('Étape 1 - Inspection'!B30="non",'Potential Solutions'!A12,"")</f>
        <v/>
      </c>
      <c r="F28" s="38"/>
      <c r="G28" s="38"/>
    </row>
    <row r="29" spans="1:7">
      <c r="A29" s="197"/>
      <c r="B29" s="195"/>
      <c r="C29" s="158"/>
      <c r="D29" s="80" t="str">
        <f>IF('Étape 1 - Inspection'!B31="non",'Étape 1 - Inspection'!A31,"")</f>
        <v/>
      </c>
      <c r="E29" s="95" t="str">
        <f>IF('Étape 1 - Inspection'!B31="non",'Potential Solutions'!A12,"")</f>
        <v/>
      </c>
      <c r="F29" s="38"/>
      <c r="G29" s="38"/>
    </row>
    <row r="30" spans="1:7">
      <c r="A30" s="197"/>
      <c r="B30" s="195"/>
      <c r="C30" s="158"/>
      <c r="D30" s="80" t="str">
        <f>IF('Étape 1 - Inspection'!B32="non",'Étape 1 - Inspection'!A32,"")</f>
        <v/>
      </c>
      <c r="E30" s="95" t="str">
        <f>IF('Étape 1 - Inspection'!B32="non",'Potential Solutions'!A13,"")</f>
        <v/>
      </c>
      <c r="F30" s="38"/>
      <c r="G30" s="38"/>
    </row>
    <row r="31" spans="1:7">
      <c r="A31" s="198"/>
      <c r="B31" s="195"/>
      <c r="C31" s="158"/>
      <c r="D31" s="80" t="str">
        <f>IF('Étape 1 - Inspection'!B33="non",'Étape 1 - Inspection'!A33,"")</f>
        <v/>
      </c>
      <c r="E31" s="96" t="str">
        <f>IF('Étape 1 - Inspection'!B33="non","Contactez votre poste de police local pour trouver des moyens d'établir une relation", "")</f>
        <v/>
      </c>
      <c r="F31" s="39"/>
      <c r="G31" s="39"/>
    </row>
    <row r="32" spans="1:7" ht="15.75" thickBot="1">
      <c r="A32" s="199"/>
      <c r="B32" s="172"/>
      <c r="C32" s="212"/>
      <c r="D32" s="81" t="str">
        <f>IF('Étape 1 - Inspection'!B34="oui",'Étape 1 - Inspection'!A34,"")</f>
        <v/>
      </c>
      <c r="E32" s="40"/>
      <c r="F32" s="41"/>
      <c r="G32" s="41"/>
    </row>
    <row r="33" spans="1:7" ht="15.75" thickTop="1">
      <c r="A33" s="167" t="s">
        <v>63</v>
      </c>
      <c r="B33" s="170" t="str">
        <f>VLOOKUP('Étape 1 - Inspection'!C35,Matrix!A2:E6,MATCH('Étape 1 - Inspection'!D35,Matrix!A1:E1,0),0)</f>
        <v>Moyen</v>
      </c>
      <c r="C33" s="213"/>
      <c r="D33" s="82" t="str">
        <f>IF('Étape 1 - Inspection'!B36="non",'Étape 1 - Inspection'!A36,"")</f>
        <v/>
      </c>
      <c r="E33" s="192" t="str">
        <f>IF('Étape 1 - Inspection'!B35&gt;0,'Potential Solutions'!A15,"")</f>
        <v/>
      </c>
      <c r="F33" s="138"/>
      <c r="G33" s="138"/>
    </row>
    <row r="34" spans="1:7">
      <c r="A34" s="168"/>
      <c r="B34" s="171"/>
      <c r="C34" s="158"/>
      <c r="D34" s="83" t="str">
        <f>IF('Étape 1 - Inspection'!B37="non",'Étape 1 - Inspection'!A37,"")</f>
        <v/>
      </c>
      <c r="E34" s="193"/>
      <c r="F34" s="139"/>
      <c r="G34" s="139"/>
    </row>
    <row r="35" spans="1:7">
      <c r="A35" s="168"/>
      <c r="B35" s="171"/>
      <c r="C35" s="158"/>
      <c r="D35" s="83" t="str">
        <f>IF('Étape 1 - Inspection'!B38="oui",'Étape 1 - Inspection'!A38,"")</f>
        <v/>
      </c>
      <c r="E35" s="193"/>
      <c r="F35" s="139"/>
      <c r="G35" s="139"/>
    </row>
    <row r="36" spans="1:7">
      <c r="A36" s="168"/>
      <c r="B36" s="171"/>
      <c r="C36" s="158"/>
      <c r="D36" s="83" t="str">
        <f>IF('Étape 1 - Inspection'!B39="oui",'Étape 1 - Inspection'!A39,"")</f>
        <v/>
      </c>
      <c r="E36" s="193"/>
      <c r="F36" s="139"/>
      <c r="G36" s="139"/>
    </row>
    <row r="37" spans="1:7">
      <c r="A37" s="168"/>
      <c r="B37" s="171"/>
      <c r="C37" s="158"/>
      <c r="D37" s="83" t="str">
        <f>IF('Étape 1 - Inspection'!B40="oui",'Étape 1 - Inspection'!A40,"")</f>
        <v/>
      </c>
      <c r="E37" s="193"/>
      <c r="F37" s="139"/>
      <c r="G37" s="139"/>
    </row>
    <row r="38" spans="1:7">
      <c r="A38" s="168"/>
      <c r="B38" s="171"/>
      <c r="C38" s="158"/>
      <c r="D38" s="83" t="str">
        <f>IF('Étape 1 - Inspection'!B41="non",'Étape 1 - Inspection'!A41,"")</f>
        <v/>
      </c>
      <c r="E38" s="193"/>
      <c r="F38" s="139"/>
      <c r="G38" s="139"/>
    </row>
    <row r="39" spans="1:7" ht="15.75" thickBot="1">
      <c r="A39" s="169"/>
      <c r="B39" s="172"/>
      <c r="C39" s="212"/>
      <c r="D39" s="84" t="str">
        <f>IF('Étape 1 - Inspection'!B42="oui",'Étape 1 - Inspection'!A42,"")</f>
        <v/>
      </c>
      <c r="E39" s="194"/>
      <c r="F39" s="140"/>
      <c r="G39" s="140"/>
    </row>
    <row r="40" spans="1:7" ht="15.75" thickTop="1">
      <c r="A40" s="185" t="s">
        <v>69</v>
      </c>
      <c r="B40" s="188" t="str">
        <f>VLOOKUP('Étape 1 - Inspection'!C43,Matrix!A2:E6,MATCH('Étape 1 - Inspection'!D43,Matrix!A1:E1,0),0)</f>
        <v>Moyen</v>
      </c>
      <c r="C40" s="213"/>
      <c r="D40" s="79" t="str">
        <f>IF('Étape 1 - Inspection'!B44="non",'Étape 1 - Inspection'!A44,"")</f>
        <v/>
      </c>
      <c r="E40" s="94" t="str">
        <f>IF('Étape 1 - Inspection'!B44="non",'Potential Solutions'!A17,"")</f>
        <v/>
      </c>
      <c r="F40" s="42"/>
      <c r="G40" s="42"/>
    </row>
    <row r="41" spans="1:7">
      <c r="A41" s="186"/>
      <c r="B41" s="171"/>
      <c r="C41" s="158"/>
      <c r="D41" s="80" t="str">
        <f>IF('Étape 1 - Inspection'!B45="non",'Étape 1 - Inspection'!A45,"")</f>
        <v/>
      </c>
      <c r="E41" s="95" t="str">
        <f>IF('Étape 1 - Inspection'!B45="non",'Potential Solutions'!A12,"")</f>
        <v/>
      </c>
      <c r="F41" s="43"/>
      <c r="G41" s="43"/>
    </row>
    <row r="42" spans="1:7">
      <c r="A42" s="186"/>
      <c r="B42" s="171"/>
      <c r="C42" s="158"/>
      <c r="D42" s="80" t="str">
        <f>IF('Étape 1 - Inspection'!B46="oui",'Étape 1 - Inspection'!A46,"")</f>
        <v/>
      </c>
      <c r="E42" s="95" t="str">
        <f>IF('Étape 1 - Inspection'!B46="oui",'Potential Solutions'!A18,"")</f>
        <v/>
      </c>
      <c r="F42" s="43"/>
      <c r="G42" s="43"/>
    </row>
    <row r="43" spans="1:7">
      <c r="A43" s="186"/>
      <c r="B43" s="171"/>
      <c r="C43" s="158"/>
      <c r="D43" s="80" t="str">
        <f>IF('Étape 1 - Inspection'!B47="oui",'Étape 1 - Inspection'!A47,"")</f>
        <v/>
      </c>
      <c r="E43" s="95" t="str">
        <f>IF('Étape 1 - Inspection'!B47="oui","S'assurer que les lumières de la cage d'escalier ne peuvent pas être éteintes et qu'il y a un éclairage de secours en cas de panne de courant","")</f>
        <v/>
      </c>
      <c r="F43" s="43"/>
      <c r="G43" s="43"/>
    </row>
    <row r="44" spans="1:7">
      <c r="A44" s="186"/>
      <c r="B44" s="171"/>
      <c r="C44" s="158"/>
      <c r="D44" s="80" t="str">
        <f>IF('Étape 1 - Inspection'!B48="non",'Étape 1 - Inspection'!A48,"")</f>
        <v/>
      </c>
      <c r="E44" s="95" t="str">
        <f>IF('Étape 1 - Inspection'!B48="non",'Potential Solutions'!A18,"")</f>
        <v/>
      </c>
      <c r="F44" s="43"/>
      <c r="G44" s="43"/>
    </row>
    <row r="45" spans="1:7">
      <c r="A45" s="186"/>
      <c r="B45" s="171"/>
      <c r="C45" s="158"/>
      <c r="D45" s="80" t="str">
        <f>IF('Étape 1 - Inspection'!B49="oui",'Étape 1 - Inspection'!A49,"")</f>
        <v/>
      </c>
      <c r="E45" s="95" t="str">
        <f>IF('Étape 1 - Inspection'!B49="oui",'Potential Solutions'!A18,"")</f>
        <v/>
      </c>
      <c r="F45" s="43"/>
      <c r="G45" s="43"/>
    </row>
    <row r="46" spans="1:7">
      <c r="A46" s="186"/>
      <c r="B46" s="171"/>
      <c r="C46" s="158"/>
      <c r="D46" s="80" t="str">
        <f>IF('Étape 1 - Inspection'!B50="non",'Étape 1 - Inspection'!A50,"")</f>
        <v/>
      </c>
      <c r="E46" s="95" t="str">
        <f>IF('Étape 1 - Inspection'!B50="non","Assurez-vous que les entrées / sorties des escaliers sont sécurisées en fonction du risque - par exemple, ne gênez pas l'accès aux personnes autorisées.","")</f>
        <v/>
      </c>
      <c r="F46" s="43"/>
      <c r="G46" s="43"/>
    </row>
    <row r="47" spans="1:7">
      <c r="A47" s="186"/>
      <c r="B47" s="171"/>
      <c r="C47" s="158"/>
      <c r="D47" s="80" t="str">
        <f>IF('Étape 1 - Inspection'!B51="non",'Étape 1 - Inspection'!A51,"")</f>
        <v/>
      </c>
      <c r="E47" s="95" t="str">
        <f>IF('Étape 1 - Inspection'!B51="non","Envisager l'utilisation de caméras de surveillance dans les ascenseurs des zones à haut risque","")</f>
        <v/>
      </c>
      <c r="F47" s="43"/>
      <c r="G47" s="43"/>
    </row>
    <row r="48" spans="1:7">
      <c r="A48" s="186"/>
      <c r="B48" s="171"/>
      <c r="C48" s="158"/>
      <c r="D48" s="80" t="str">
        <f>IF('Étape 1 - Inspection'!B52="non",'Étape 1 - Inspection'!A52,"")</f>
        <v/>
      </c>
      <c r="E48" s="95" t="str">
        <f>IF('Étape 1 - Inspection'!B52="non","Installer un téléphone / système d'alarme dans les ascenseurs et tester régulièrement les fonctionnalités","")</f>
        <v/>
      </c>
      <c r="F48" s="43"/>
      <c r="G48" s="43"/>
    </row>
    <row r="49" spans="1:7">
      <c r="A49" s="186"/>
      <c r="B49" s="171"/>
      <c r="C49" s="158"/>
      <c r="D49" s="80" t="str">
        <f>IF('Étape 1 - Inspection'!B53="non",'Étape 1 - Inspection'!A53,"")</f>
        <v/>
      </c>
      <c r="E49" s="95" t="str">
        <f>IF('Étape 1 - Inspection'!B53="non","Créez un programme à tester tous les 6 mois","")</f>
        <v/>
      </c>
      <c r="F49" s="43"/>
      <c r="G49" s="43"/>
    </row>
    <row r="50" spans="1:7">
      <c r="A50" s="186"/>
      <c r="B50" s="171"/>
      <c r="C50" s="158"/>
      <c r="D50" s="80" t="str">
        <f>IF('Étape 1 - Inspection'!B54="non",'Étape 1 - Inspection'!A54,"")</f>
        <v/>
      </c>
      <c r="E50" s="95" t="str">
        <f>IF('Étape 1 - Inspection'!B54="non","Fournir aux travailleurs une formation spécifique sur: les procédures d'assistance d'urgence; formation comportementale réactive","")</f>
        <v/>
      </c>
      <c r="F50" s="43"/>
      <c r="G50" s="43"/>
    </row>
    <row r="51" spans="1:7">
      <c r="A51" s="186"/>
      <c r="B51" s="171"/>
      <c r="C51" s="158"/>
      <c r="D51" s="80" t="str">
        <f>IF('Étape 1 - Inspection'!B55="non",'Étape 1 - Inspection'!A55,"")</f>
        <v/>
      </c>
      <c r="E51" s="95" t="str">
        <f>IF('Étape 1 - Inspection'!B55="non","Créer une procédure d'intervention en cas d'urgence dans l'ascenseur","")</f>
        <v/>
      </c>
      <c r="F51" s="43"/>
      <c r="G51" s="43"/>
    </row>
    <row r="52" spans="1:7" ht="15.75" thickBot="1">
      <c r="A52" s="187"/>
      <c r="B52" s="172"/>
      <c r="C52" s="212"/>
      <c r="D52" s="81" t="str">
        <f>IF('Étape 1 - Inspection'!B56="oui",'Étape 1 - Inspection'!A56,"")</f>
        <v/>
      </c>
      <c r="E52" s="44"/>
      <c r="F52" s="45"/>
      <c r="G52" s="45"/>
    </row>
    <row r="53" spans="1:7" ht="15.75" thickTop="1">
      <c r="A53" s="189" t="s">
        <v>82</v>
      </c>
      <c r="B53" s="170" t="str">
        <f>VLOOKUP('Étape 1 - Inspection'!C57,Matrix!A2:E6,MATCH('Étape 1 - Inspection'!D57,Matrix!A1:E1,0),0)</f>
        <v>Moyen</v>
      </c>
      <c r="C53" s="213"/>
      <c r="D53" s="85" t="str">
        <f>IF('Étape 1 - Inspection'!B58="oui",'Étape 1 - Inspection'!A58,"")</f>
        <v/>
      </c>
      <c r="E53" s="192" t="str">
        <f>IF('Étape 1 - Inspection'!B57&gt;0,'Potential Solutions'!A20,"")</f>
        <v/>
      </c>
      <c r="F53" s="138"/>
      <c r="G53" s="138"/>
    </row>
    <row r="54" spans="1:7">
      <c r="A54" s="190"/>
      <c r="B54" s="171"/>
      <c r="C54" s="158"/>
      <c r="D54" s="86" t="str">
        <f>IF('Étape 1 - Inspection'!B59="non",'Étape 1 - Inspection'!A59,"")</f>
        <v/>
      </c>
      <c r="E54" s="193"/>
      <c r="F54" s="139"/>
      <c r="G54" s="139"/>
    </row>
    <row r="55" spans="1:7">
      <c r="A55" s="190"/>
      <c r="B55" s="171"/>
      <c r="C55" s="158"/>
      <c r="D55" s="86" t="str">
        <f>IF('Étape 1 - Inspection'!B60="oui",'Étape 1 - Inspection'!A60,"")</f>
        <v/>
      </c>
      <c r="E55" s="193"/>
      <c r="F55" s="139"/>
      <c r="G55" s="139"/>
    </row>
    <row r="56" spans="1:7" ht="15.75" thickBot="1">
      <c r="A56" s="191"/>
      <c r="B56" s="172"/>
      <c r="C56" s="212"/>
      <c r="D56" s="87" t="str">
        <f>IF('Étape 1 - Inspection'!B61="oui",'Étape 1 - Inspection'!A61,"")</f>
        <v/>
      </c>
      <c r="E56" s="194"/>
      <c r="F56" s="140"/>
      <c r="G56" s="140"/>
    </row>
    <row r="57" spans="1:7" ht="15.75" thickTop="1">
      <c r="A57" s="167" t="s">
        <v>86</v>
      </c>
      <c r="B57" s="170" t="str">
        <f>VLOOKUP('Étape 1 - Inspection'!C62,Matrix!A2:E7,MATCH('Étape 1 - Inspection'!D62,Matrix!A1:E1,0),0)</f>
        <v>Moyen</v>
      </c>
      <c r="C57" s="213"/>
      <c r="D57" s="82" t="str">
        <f>IF('Étape 1 - Inspection'!B63="non",'Étape 1 - Inspection'!A63,"")</f>
        <v/>
      </c>
      <c r="E57" s="97" t="str">
        <f>IF('Étape 1 - Inspection'!B63="non",'Potential Solutions'!A22,"")</f>
        <v/>
      </c>
      <c r="F57" s="47"/>
      <c r="G57" s="47"/>
    </row>
    <row r="58" spans="1:7">
      <c r="A58" s="168"/>
      <c r="B58" s="171"/>
      <c r="C58" s="160"/>
      <c r="D58" s="83" t="str">
        <f>IF('Étape 1 - Inspection'!B64="non",'Étape 1 - Inspection'!A64,"")</f>
        <v/>
      </c>
      <c r="E58" s="173" t="str">
        <f>IF('Étape 1 - Inspection'!B62&gt;0,'Potential Solutions'!A23,"")</f>
        <v/>
      </c>
      <c r="F58" s="141"/>
      <c r="G58" s="141"/>
    </row>
    <row r="59" spans="1:7">
      <c r="A59" s="168"/>
      <c r="B59" s="171"/>
      <c r="C59" s="160"/>
      <c r="D59" s="83" t="str">
        <f>IF('Étape 1 - Inspection'!B65="non",'Étape 1 - Inspection'!A65,"")</f>
        <v/>
      </c>
      <c r="E59" s="174"/>
      <c r="F59" s="139"/>
      <c r="G59" s="139"/>
    </row>
    <row r="60" spans="1:7">
      <c r="A60" s="168"/>
      <c r="B60" s="171"/>
      <c r="C60" s="160"/>
      <c r="D60" s="83" t="str">
        <f>IF('Étape 1 - Inspection'!B66="oui",'Étape 1 - Inspection'!A66,"")</f>
        <v/>
      </c>
      <c r="E60" s="174"/>
      <c r="F60" s="139"/>
      <c r="G60" s="139"/>
    </row>
    <row r="61" spans="1:7">
      <c r="A61" s="168"/>
      <c r="B61" s="171"/>
      <c r="C61" s="160"/>
      <c r="D61" s="83" t="str">
        <f>IF('Étape 1 - Inspection'!B67="non",'Étape 1 - Inspection'!A67,"")</f>
        <v/>
      </c>
      <c r="E61" s="175"/>
      <c r="F61" s="142"/>
      <c r="G61" s="142"/>
    </row>
    <row r="62" spans="1:7" ht="15.75" thickBot="1">
      <c r="A62" s="169"/>
      <c r="B62" s="172"/>
      <c r="C62" s="214"/>
      <c r="D62" s="84" t="str">
        <f>IF('Étape 1 - Inspection'!B68="oui",'Étape 1 - Inspection'!A68,"")</f>
        <v/>
      </c>
      <c r="E62" s="48"/>
      <c r="F62" s="49"/>
      <c r="G62" s="49"/>
    </row>
    <row r="63" spans="1:7" ht="15.75" thickTop="1">
      <c r="A63" s="176" t="s">
        <v>288</v>
      </c>
      <c r="B63" s="176"/>
      <c r="C63" s="176"/>
      <c r="D63" s="176"/>
      <c r="E63" s="176"/>
      <c r="F63" s="176"/>
      <c r="G63" s="176"/>
    </row>
    <row r="64" spans="1:7" ht="15.75" thickBot="1">
      <c r="A64" s="50" t="s">
        <v>280</v>
      </c>
      <c r="B64" s="50" t="s">
        <v>281</v>
      </c>
      <c r="C64" s="51" t="s">
        <v>282</v>
      </c>
      <c r="D64" s="52" t="s">
        <v>283</v>
      </c>
      <c r="E64" s="50" t="s">
        <v>285</v>
      </c>
      <c r="F64" s="50" t="s">
        <v>286</v>
      </c>
      <c r="G64" s="50" t="s">
        <v>287</v>
      </c>
    </row>
    <row r="65" spans="1:7" ht="15.75" thickTop="1">
      <c r="A65" s="161" t="s">
        <v>93</v>
      </c>
      <c r="B65" s="164" t="str">
        <f>VLOOKUP('Étape 1 - Inspection'!C70,Matrix!A2:E6,MATCH('Étape 1 - Inspection'!D70,Matrix!A1:E1,0),0)</f>
        <v>Moyen</v>
      </c>
      <c r="C65" s="183"/>
      <c r="D65" s="53" t="str">
        <f>IF('Étape 1 - Inspection'!B71="non",'Étape 1 - Inspection'!A71,"")</f>
        <v/>
      </c>
      <c r="E65" s="98" t="str">
        <f>IF('Étape 1 - Inspection'!B71="non",'Potential Solutions'!A26,"")</f>
        <v/>
      </c>
      <c r="F65" s="54"/>
      <c r="G65" s="54"/>
    </row>
    <row r="66" spans="1:7">
      <c r="A66" s="177"/>
      <c r="B66" s="165"/>
      <c r="C66" s="158"/>
      <c r="D66" s="55" t="str">
        <f>IF('Étape 1 - Inspection'!B72="non",'Étape 1 - Inspection'!A72,"")</f>
        <v/>
      </c>
      <c r="E66" s="99" t="str">
        <f>IF('Étape 1 - Inspection'!B72="non",'Potential Solutions'!A27,"")</f>
        <v/>
      </c>
      <c r="F66" s="56"/>
      <c r="G66" s="56"/>
    </row>
    <row r="67" spans="1:7">
      <c r="A67" s="177"/>
      <c r="B67" s="165"/>
      <c r="C67" s="158"/>
      <c r="D67" s="55" t="str">
        <f>IF('Étape 1 - Inspection'!B73="non",'Étape 1 - Inspection'!A73,"")</f>
        <v/>
      </c>
      <c r="E67" s="99" t="str">
        <f>IF('Étape 1 - Inspection'!B73="non",'Potential Solutions'!A28,"")</f>
        <v/>
      </c>
      <c r="F67" s="56"/>
      <c r="G67" s="56"/>
    </row>
    <row r="68" spans="1:7">
      <c r="A68" s="177"/>
      <c r="B68" s="165"/>
      <c r="C68" s="158"/>
      <c r="D68" s="55" t="str">
        <f>IF('Étape 1 - Inspection'!B74="non",'Étape 1 - Inspection'!A74,"")</f>
        <v/>
      </c>
      <c r="E68" s="99" t="str">
        <f>IF('Étape 1 - Inspection'!B74="non",'Potential Solutions'!A30,"")</f>
        <v/>
      </c>
      <c r="F68" s="56"/>
      <c r="G68" s="56"/>
    </row>
    <row r="69" spans="1:7">
      <c r="A69" s="177"/>
      <c r="B69" s="165"/>
      <c r="C69" s="158"/>
      <c r="D69" s="55" t="str">
        <f>IF('Étape 1 - Inspection'!B75="non",'Étape 1 - Inspection'!A75,"")</f>
        <v/>
      </c>
      <c r="E69" s="99" t="str">
        <f>IF('Étape 1 - Inspection'!B75="non",'Potential Solutions'!A29,"")</f>
        <v/>
      </c>
      <c r="F69" s="56"/>
      <c r="G69" s="56"/>
    </row>
    <row r="70" spans="1:7">
      <c r="A70" s="177"/>
      <c r="B70" s="165"/>
      <c r="C70" s="158"/>
      <c r="D70" s="55" t="str">
        <f>IF('Étape 1 - Inspection'!B76="oui",'Étape 1 - Inspection'!A76,"")</f>
        <v/>
      </c>
      <c r="E70" s="99" t="str">
        <f>IF('Étape 1 - Inspection'!B76="oui",'Potential Solutions'!A28,"")</f>
        <v/>
      </c>
      <c r="F70" s="56"/>
      <c r="G70" s="56"/>
    </row>
    <row r="71" spans="1:7">
      <c r="A71" s="177"/>
      <c r="B71" s="165"/>
      <c r="C71" s="158"/>
      <c r="D71" s="55" t="str">
        <f>IF('Étape 1 - Inspection'!B77="oui",'Étape 1 - Inspection'!A77,"")</f>
        <v/>
      </c>
      <c r="E71" s="99" t="str">
        <f>IF('Étape 1 - Inspection'!B77="oui",'Potential Solutions'!A31,"")</f>
        <v/>
      </c>
      <c r="F71" s="56"/>
      <c r="G71" s="56"/>
    </row>
    <row r="72" spans="1:7">
      <c r="A72" s="177"/>
      <c r="B72" s="165"/>
      <c r="C72" s="158"/>
      <c r="D72" s="55" t="str">
        <f>IF('Étape 1 - Inspection'!B78="non",'Étape 1 - Inspection'!A78,"")</f>
        <v/>
      </c>
      <c r="E72" s="99" t="str">
        <f>IF('Étape 1 - Inspection'!B78="non",'Potential Solutions'!A29,"")</f>
        <v/>
      </c>
      <c r="F72" s="56"/>
      <c r="G72" s="56"/>
    </row>
    <row r="73" spans="1:7">
      <c r="A73" s="177"/>
      <c r="B73" s="165"/>
      <c r="C73" s="158"/>
      <c r="D73" s="55" t="str">
        <f>IF('Étape 1 - Inspection'!B79="non",'Étape 1 - Inspection'!A79,"")</f>
        <v/>
      </c>
      <c r="E73" s="99" t="str">
        <f>IF('Étape 1 - Inspection'!B79="non",'Potential Solutions'!A25,"")</f>
        <v/>
      </c>
      <c r="F73" s="56"/>
      <c r="G73" s="56"/>
    </row>
    <row r="74" spans="1:7">
      <c r="A74" s="177"/>
      <c r="B74" s="165"/>
      <c r="C74" s="158"/>
      <c r="D74" s="55" t="str">
        <f>IF('Étape 1 - Inspection'!B80="oui",'Étape 1 - Inspection'!A80,"")</f>
        <v/>
      </c>
      <c r="E74" s="99" t="str">
        <f>IF('Étape 1 - Inspection'!B80="oui",'Potential Solutions'!A29,"")</f>
        <v/>
      </c>
      <c r="F74" s="56"/>
      <c r="G74" s="56"/>
    </row>
    <row r="75" spans="1:7" ht="15.75" thickBot="1">
      <c r="A75" s="178"/>
      <c r="B75" s="166"/>
      <c r="C75" s="184"/>
      <c r="D75" s="57" t="str">
        <f>IF('Étape 1 - Inspection'!B81="oui",'Étape 1 - Inspection'!A81,"")</f>
        <v/>
      </c>
      <c r="E75" s="58"/>
      <c r="F75" s="59"/>
      <c r="G75" s="59"/>
    </row>
    <row r="76" spans="1:7" ht="15.75" thickTop="1">
      <c r="A76" s="151" t="s">
        <v>276</v>
      </c>
      <c r="B76" s="153" t="str">
        <f>VLOOKUP('Étape 1 - Inspection'!C82,Matrix!A2:E6,MATCH('Étape 1 - Inspection'!D82,Matrix!A1:E1,0),0)</f>
        <v>Moyen</v>
      </c>
      <c r="C76" s="183"/>
      <c r="D76" s="60" t="str">
        <f>IF('Étape 1 - Inspection'!B83="non",'Étape 1 - Inspection'!A83,"")</f>
        <v/>
      </c>
      <c r="E76" s="100" t="str">
        <f>IF('Étape 1 - Inspection'!B83="non",'Potential Solutions'!A33,"")</f>
        <v/>
      </c>
      <c r="F76" s="61"/>
      <c r="G76" s="61"/>
    </row>
    <row r="77" spans="1:7">
      <c r="A77" s="146"/>
      <c r="B77" s="149"/>
      <c r="C77" s="158"/>
      <c r="D77" s="46" t="str">
        <f>IF('Étape 1 - Inspection'!B84="non",'Étape 1 - Inspection'!A84,"")</f>
        <v/>
      </c>
      <c r="E77" s="93" t="str">
        <f>IF('Étape 1 - Inspection'!B84="non",'Potential Solutions'!A34,"")</f>
        <v/>
      </c>
      <c r="F77" s="34"/>
      <c r="G77" s="34"/>
    </row>
    <row r="78" spans="1:7">
      <c r="A78" s="146"/>
      <c r="B78" s="149"/>
      <c r="C78" s="158"/>
      <c r="D78" s="46" t="str">
        <f>IF('Étape 1 - Inspection'!B85="non",'Étape 1 - Inspection'!A85,"")</f>
        <v/>
      </c>
      <c r="E78" s="93" t="str">
        <f>IF('Étape 1 - Inspection'!B85="non",'Potential Solutions'!A36,"")</f>
        <v/>
      </c>
      <c r="F78" s="34"/>
      <c r="G78" s="34"/>
    </row>
    <row r="79" spans="1:7">
      <c r="A79" s="146"/>
      <c r="B79" s="149"/>
      <c r="C79" s="158"/>
      <c r="D79" s="46" t="str">
        <f>IF('Étape 1 - Inspection'!B86="non",'Étape 1 - Inspection'!A86,"")</f>
        <v/>
      </c>
      <c r="E79" s="93" t="str">
        <f>IF('Étape 1 - Inspection'!B86="non",'Potential Solutions'!A36,"")</f>
        <v/>
      </c>
      <c r="F79" s="34"/>
      <c r="G79" s="34"/>
    </row>
    <row r="80" spans="1:7">
      <c r="A80" s="146"/>
      <c r="B80" s="149"/>
      <c r="C80" s="158"/>
      <c r="D80" s="46" t="str">
        <f>IF('Étape 1 - Inspection'!B87="non",'Étape 1 - Inspection'!A87,"")</f>
        <v/>
      </c>
      <c r="E80" s="93" t="str">
        <f>IF('Étape 1 - Inspection'!B87="non",'Potential Solutions'!A36,"")</f>
        <v/>
      </c>
      <c r="F80" s="34"/>
      <c r="G80" s="34"/>
    </row>
    <row r="81" spans="1:7">
      <c r="A81" s="146"/>
      <c r="B81" s="149"/>
      <c r="C81" s="158"/>
      <c r="D81" s="46" t="str">
        <f>IF('Étape 1 - Inspection'!B88="non",'Étape 1 - Inspection'!A88,"")</f>
        <v/>
      </c>
      <c r="E81" s="93" t="str">
        <f>IF('Étape 1 - Inspection'!B88="non",'Potential Solutions'!A37,"")</f>
        <v/>
      </c>
      <c r="F81" s="34"/>
      <c r="G81" s="34"/>
    </row>
    <row r="82" spans="1:7">
      <c r="A82" s="146"/>
      <c r="B82" s="149"/>
      <c r="C82" s="158"/>
      <c r="D82" s="46" t="str">
        <f>IF('Étape 1 - Inspection'!B89="non",'Étape 1 - Inspection'!A89,"")</f>
        <v/>
      </c>
      <c r="E82" s="93" t="str">
        <f>IF('Étape 1 - Inspection'!B89="non","Install windows in doors","")</f>
        <v/>
      </c>
      <c r="F82" s="34"/>
      <c r="G82" s="34"/>
    </row>
    <row r="83" spans="1:7">
      <c r="A83" s="146"/>
      <c r="B83" s="149"/>
      <c r="C83" s="158"/>
      <c r="D83" s="46" t="str">
        <f>IF('Étape 1 - Inspection'!B90="oui",'Étape 1 - Inspection'!A90,"")</f>
        <v/>
      </c>
      <c r="E83" s="93" t="str">
        <f>IF('Étape 1 - Inspection'!B90="oui",'Potential Solutions'!A38,"")</f>
        <v/>
      </c>
      <c r="F83" s="34"/>
      <c r="G83" s="34"/>
    </row>
    <row r="84" spans="1:7">
      <c r="A84" s="146"/>
      <c r="B84" s="149"/>
      <c r="C84" s="158"/>
      <c r="D84" s="46" t="str">
        <f>IF('Étape 1 - Inspection'!B91="non",'Étape 1 - Inspection'!A91,"")</f>
        <v/>
      </c>
      <c r="E84" s="93" t="str">
        <f>IF('Étape 1 - Inspection'!B91="non", 'Potential Solutions'!A38,"")</f>
        <v/>
      </c>
      <c r="F84" s="34"/>
      <c r="G84" s="34"/>
    </row>
    <row r="85" spans="1:7" ht="15.75" thickBot="1">
      <c r="A85" s="152"/>
      <c r="B85" s="154"/>
      <c r="C85" s="184"/>
      <c r="D85" s="62" t="str">
        <f>IF('Étape 1 - Inspection'!B92="oui",'Étape 1 - Inspection'!A92,"")</f>
        <v/>
      </c>
      <c r="E85" s="63"/>
      <c r="F85" s="64"/>
      <c r="G85" s="64"/>
    </row>
    <row r="86" spans="1:7" ht="15.75" thickTop="1">
      <c r="A86" s="161" t="s">
        <v>277</v>
      </c>
      <c r="B86" s="164" t="str">
        <f>VLOOKUP('Étape 1 - Inspection'!C82,Matrix!A2:E6,MATCH('Étape 1 - Inspection'!D93,Matrix!A1:E1,0),0)</f>
        <v>Moyen</v>
      </c>
      <c r="C86" s="183"/>
      <c r="D86" s="53" t="str">
        <f>IF('Étape 1 - Inspection'!B94="oui",'Étape 1 - Inspection'!A94,"")</f>
        <v/>
      </c>
      <c r="E86" s="98" t="str">
        <f>IF('Étape 1 - Inspection'!B94="oui",'Potential Solutions'!A42,"")</f>
        <v/>
      </c>
      <c r="F86" s="54"/>
      <c r="G86" s="54"/>
    </row>
    <row r="87" spans="1:7">
      <c r="A87" s="162"/>
      <c r="B87" s="165"/>
      <c r="C87" s="158"/>
      <c r="D87" s="55" t="str">
        <f>IF('Étape 1 - Inspection'!B95="oui",'Étape 1 - Inspection'!A95,"")</f>
        <v/>
      </c>
      <c r="E87" s="99" t="str">
        <f>IF('Étape 1 - Inspection'!B95="oui", 'Potential Solutions'!A41,"")</f>
        <v/>
      </c>
      <c r="F87" s="56"/>
      <c r="G87" s="56"/>
    </row>
    <row r="88" spans="1:7">
      <c r="A88" s="162"/>
      <c r="B88" s="165"/>
      <c r="C88" s="158"/>
      <c r="D88" s="55" t="str">
        <f>IF('Étape 1 - Inspection'!B96="non",'Étape 1 - Inspection'!A96,"")</f>
        <v/>
      </c>
      <c r="E88" s="99" t="str">
        <f>IF('Étape 1 - Inspection'!B96="non",'Potential Solutions'!A41,"")</f>
        <v/>
      </c>
      <c r="F88" s="56"/>
      <c r="G88" s="56"/>
    </row>
    <row r="89" spans="1:7">
      <c r="A89" s="162"/>
      <c r="B89" s="165"/>
      <c r="C89" s="158"/>
      <c r="D89" s="55" t="str">
        <f>IF('Étape 1 - Inspection'!B97="oui",'Étape 1 - Inspection'!A97,"")</f>
        <v/>
      </c>
      <c r="E89" s="99" t="str">
        <f>IF('Étape 1 - Inspection'!B97="oui",'Potential Solutions'!A41,"")</f>
        <v/>
      </c>
      <c r="F89" s="56"/>
      <c r="G89" s="56"/>
    </row>
    <row r="90" spans="1:7" ht="15.75" thickBot="1">
      <c r="A90" s="163"/>
      <c r="B90" s="166"/>
      <c r="C90" s="184"/>
      <c r="D90" s="57" t="str">
        <f>IF('Étape 1 - Inspection'!B98="oui",'Étape 1 - Inspection'!A98,"")</f>
        <v/>
      </c>
      <c r="E90" s="58"/>
      <c r="F90" s="59"/>
      <c r="G90" s="59"/>
    </row>
    <row r="91" spans="1:7" ht="15.75" thickTop="1">
      <c r="A91" s="151" t="s">
        <v>118</v>
      </c>
      <c r="B91" s="153" t="str">
        <f>VLOOKUP('Étape 1 - Inspection'!C99,Matrix!A2:E6,MATCH('Étape 1 - Inspection'!D99,Matrix!A1:E1,0),0)</f>
        <v>Moyen</v>
      </c>
      <c r="C91" s="183"/>
      <c r="D91" s="60" t="str">
        <f>IF('Étape 1 - Inspection'!B100="non",'Étape 1 - Inspection'!A100,"")</f>
        <v/>
      </c>
      <c r="E91" s="179" t="str">
        <f>IF('Étape 1 - Inspection'!B99&gt;0,'Potential Solutions'!A44,"")</f>
        <v/>
      </c>
      <c r="F91" s="143"/>
      <c r="G91" s="143"/>
    </row>
    <row r="92" spans="1:7">
      <c r="A92" s="146"/>
      <c r="B92" s="182"/>
      <c r="C92" s="158"/>
      <c r="D92" s="46" t="str">
        <f>IF('Étape 1 - Inspection'!B101="oui",'Étape 1 - Inspection'!A101,"")</f>
        <v/>
      </c>
      <c r="E92" s="180"/>
      <c r="F92" s="139"/>
      <c r="G92" s="139"/>
    </row>
    <row r="93" spans="1:7">
      <c r="A93" s="146"/>
      <c r="B93" s="182"/>
      <c r="C93" s="158"/>
      <c r="D93" s="46" t="str">
        <f>IF('Étape 1 - Inspection'!B102="oui",'Étape 1 - Inspection'!A102,"")</f>
        <v/>
      </c>
      <c r="E93" s="180"/>
      <c r="F93" s="139"/>
      <c r="G93" s="139"/>
    </row>
    <row r="94" spans="1:7">
      <c r="A94" s="146"/>
      <c r="B94" s="182"/>
      <c r="C94" s="158"/>
      <c r="D94" s="46" t="str">
        <f>IF('Étape 1 - Inspection'!B103="non",'Étape 1 - Inspection'!A103,"")</f>
        <v/>
      </c>
      <c r="E94" s="180"/>
      <c r="F94" s="139"/>
      <c r="G94" s="139"/>
    </row>
    <row r="95" spans="1:7" ht="15.75" thickBot="1">
      <c r="A95" s="152"/>
      <c r="B95" s="154"/>
      <c r="C95" s="184"/>
      <c r="D95" s="62" t="str">
        <f>IF('Étape 1 - Inspection'!B104="oui",'Étape 1 - Inspection'!A104,"")</f>
        <v/>
      </c>
      <c r="E95" s="181"/>
      <c r="F95" s="144"/>
      <c r="G95" s="144"/>
    </row>
    <row r="96" spans="1:7" ht="15.75" thickTop="1">
      <c r="A96" s="161" t="s">
        <v>278</v>
      </c>
      <c r="B96" s="164" t="str">
        <f>VLOOKUP('Étape 1 - Inspection'!C105,Matrix!A2:E6,MATCH('Étape 1 - Inspection'!D105,Matrix!A1:E1,0),0)</f>
        <v>Moyen</v>
      </c>
      <c r="C96" s="183"/>
      <c r="D96" s="53" t="str">
        <f>IF('Étape 1 - Inspection'!B106="non",'Étape 1 - Inspection'!A106,"")</f>
        <v/>
      </c>
      <c r="E96" s="98" t="str">
        <f>IF('Étape 1 - Inspection'!B106="non",'Potential Solutions'!A46,"")</f>
        <v/>
      </c>
      <c r="F96" s="54"/>
      <c r="G96" s="54"/>
    </row>
    <row r="97" spans="1:7">
      <c r="A97" s="162"/>
      <c r="B97" s="182"/>
      <c r="C97" s="158"/>
      <c r="D97" s="55" t="str">
        <f>IF('Étape 1 - Inspection'!B107="non",'Étape 1 - Inspection'!A107,"")</f>
        <v/>
      </c>
      <c r="E97" s="99" t="str">
        <f>IF('Étape 1 - Inspection'!B107="non",'Potential Solutions'!A50,"")</f>
        <v/>
      </c>
      <c r="F97" s="56"/>
      <c r="G97" s="56"/>
    </row>
    <row r="98" spans="1:7">
      <c r="A98" s="162"/>
      <c r="B98" s="182"/>
      <c r="C98" s="158"/>
      <c r="D98" s="55" t="str">
        <f>IF('Étape 1 - Inspection'!B108="non",'Étape 1 - Inspection'!A108,"")</f>
        <v/>
      </c>
      <c r="E98" s="99" t="str">
        <f>IF('Étape 1 - Inspection'!B107="non",'Potential Solutions'!A48,"")</f>
        <v/>
      </c>
      <c r="F98" s="56"/>
      <c r="G98" s="56"/>
    </row>
    <row r="99" spans="1:7">
      <c r="A99" s="162"/>
      <c r="B99" s="182"/>
      <c r="C99" s="158"/>
      <c r="D99" s="55" t="str">
        <f>IF('Étape 1 - Inspection'!B109="non",'Étape 1 - Inspection'!A109,"")</f>
        <v/>
      </c>
      <c r="E99" s="99" t="str">
        <f>IF('Étape 1 - Inspection'!B109="non",'Potential Solutions'!A51,"")</f>
        <v/>
      </c>
      <c r="F99" s="56"/>
      <c r="G99" s="56"/>
    </row>
    <row r="100" spans="1:7">
      <c r="A100" s="162"/>
      <c r="B100" s="182"/>
      <c r="C100" s="158"/>
      <c r="D100" s="55" t="str">
        <f>IF('Étape 1 - Inspection'!B110="non",'Étape 1 - Inspection'!A110,"")</f>
        <v/>
      </c>
      <c r="E100" s="99" t="str">
        <f>IF('Étape 1 - Inspection'!B110="non",'Potential Solutions'!A47,"")</f>
        <v/>
      </c>
      <c r="F100" s="56"/>
      <c r="G100" s="56"/>
    </row>
    <row r="101" spans="1:7">
      <c r="A101" s="162"/>
      <c r="B101" s="182"/>
      <c r="C101" s="158"/>
      <c r="D101" s="55" t="str">
        <f>IF('Étape 1 - Inspection'!B111="non",'Étape 1 - Inspection'!A111,"")</f>
        <v/>
      </c>
      <c r="E101" s="99" t="str">
        <f>IF('Étape 1 - Inspection'!B111="non",'Potential Solutions'!A51,"")</f>
        <v/>
      </c>
      <c r="F101" s="56"/>
      <c r="G101" s="56"/>
    </row>
    <row r="102" spans="1:7" ht="15.75" thickBot="1">
      <c r="A102" s="163"/>
      <c r="B102" s="154"/>
      <c r="C102" s="184"/>
      <c r="D102" s="57" t="str">
        <f>IF('Étape 1 - Inspection'!B112="oui",'Étape 1 - Inspection'!A112,"")</f>
        <v/>
      </c>
      <c r="E102" s="58"/>
      <c r="F102" s="59"/>
      <c r="G102" s="59"/>
    </row>
    <row r="103" spans="1:7" ht="15.75" thickTop="1">
      <c r="A103" s="151" t="s">
        <v>130</v>
      </c>
      <c r="B103" s="153" t="str">
        <f>VLOOKUP('Étape 1 - Inspection'!C113,Matrix!A2:E6,MATCH('Étape 1 - Inspection'!D113,Matrix!A1:E1,0),0)</f>
        <v>Moyen</v>
      </c>
      <c r="C103" s="183"/>
      <c r="D103" s="65" t="str">
        <f>IF('Étape 1 - Inspection'!B114="non",'Étape 1 - Inspection'!A114,"")</f>
        <v/>
      </c>
      <c r="E103" s="100" t="str">
        <f>IF('Étape 1 - Inspection'!B114="non",'Potential Solutions'!A54,"")</f>
        <v/>
      </c>
      <c r="F103" s="61"/>
      <c r="G103" s="61"/>
    </row>
    <row r="104" spans="1:7">
      <c r="A104" s="146"/>
      <c r="B104" s="149"/>
      <c r="C104" s="158"/>
      <c r="D104" s="66" t="str">
        <f>IF('Étape 1 - Inspection'!B115="non",'Étape 1 - Inspection'!A115,"")</f>
        <v/>
      </c>
      <c r="E104" s="93" t="str">
        <f>IF('Étape 1 - Inspection'!B115="non",'Potential Solutions'!A55,"")</f>
        <v/>
      </c>
      <c r="F104" s="34"/>
      <c r="G104" s="34"/>
    </row>
    <row r="105" spans="1:7">
      <c r="A105" s="146"/>
      <c r="B105" s="149"/>
      <c r="C105" s="158"/>
      <c r="D105" s="66" t="str">
        <f>IF('Étape 1 - Inspection'!B116="non",'Étape 1 - Inspection'!A116,"")</f>
        <v/>
      </c>
      <c r="E105" s="93" t="str">
        <f>IF('Étape 1 - Inspection'!B116="non",'Potential Solutions'!A54,"")</f>
        <v/>
      </c>
      <c r="F105" s="34"/>
      <c r="G105" s="34"/>
    </row>
    <row r="106" spans="1:7">
      <c r="A106" s="146"/>
      <c r="B106" s="149"/>
      <c r="C106" s="158"/>
      <c r="D106" s="66" t="str">
        <f>IF('Étape 1 - Inspection'!B117="non",'Étape 1 - Inspection'!A117,"")</f>
        <v/>
      </c>
      <c r="E106" s="93" t="str">
        <f>IF('Étape 1 - Inspection'!B117="non",'Potential Solutions'!A54,"")</f>
        <v/>
      </c>
      <c r="F106" s="34"/>
      <c r="G106" s="34"/>
    </row>
    <row r="107" spans="1:7">
      <c r="A107" s="146"/>
      <c r="B107" s="149"/>
      <c r="C107" s="158"/>
      <c r="D107" s="66" t="str">
        <f>IF('Étape 1 - Inspection'!B118="non",'Étape 1 - Inspection'!A118,"")</f>
        <v/>
      </c>
      <c r="E107" s="93" t="str">
        <f>IF('Étape 1 - Inspection'!B118="non",'Potential Solutions'!A54,"")</f>
        <v/>
      </c>
      <c r="F107" s="34"/>
      <c r="G107" s="34"/>
    </row>
    <row r="108" spans="1:7">
      <c r="A108" s="146"/>
      <c r="B108" s="149"/>
      <c r="C108" s="158"/>
      <c r="D108" s="66" t="str">
        <f>IF('Étape 1 - Inspection'!B119="non",'Étape 1 - Inspection'!A119,"")</f>
        <v/>
      </c>
      <c r="E108" s="93" t="str">
        <f>IF('Étape 1 - Inspection'!B119="non",'Potential Solutions'!A54,"")</f>
        <v/>
      </c>
      <c r="F108" s="34"/>
      <c r="G108" s="34"/>
    </row>
    <row r="109" spans="1:7">
      <c r="A109" s="146"/>
      <c r="B109" s="149"/>
      <c r="C109" s="158"/>
      <c r="D109" s="66" t="str">
        <f>IF('Étape 1 - Inspection'!B120="non",'Étape 1 - Inspection'!A120,"")</f>
        <v/>
      </c>
      <c r="E109" s="93" t="str">
        <f>IF('Étape 1 - Inspection'!B120="non",'Potential Solutions'!A54,"")</f>
        <v/>
      </c>
      <c r="F109" s="34"/>
      <c r="G109" s="34"/>
    </row>
    <row r="110" spans="1:7">
      <c r="A110" s="146"/>
      <c r="B110" s="149"/>
      <c r="C110" s="158"/>
      <c r="D110" s="66" t="str">
        <f>IF('Étape 1 - Inspection'!B121="non",'Étape 1 - Inspection'!A121,"")</f>
        <v/>
      </c>
      <c r="E110" s="93" t="str">
        <f>IF('Étape 1 - Inspection'!B121="non",'Potential Solutions'!A55,"")</f>
        <v/>
      </c>
      <c r="F110" s="34"/>
      <c r="G110" s="34"/>
    </row>
    <row r="111" spans="1:7">
      <c r="A111" s="146"/>
      <c r="B111" s="149"/>
      <c r="C111" s="158"/>
      <c r="D111" s="66" t="str">
        <f>IF('Étape 1 - Inspection'!B122="non",'Étape 1 - Inspection'!A122,"")</f>
        <v/>
      </c>
      <c r="E111" s="93" t="str">
        <f>IF('Étape 1 - Inspection'!B122="non",'Potential Solutions'!A54,"")</f>
        <v/>
      </c>
      <c r="F111" s="34"/>
      <c r="G111" s="34"/>
    </row>
    <row r="112" spans="1:7">
      <c r="A112" s="146"/>
      <c r="B112" s="149"/>
      <c r="C112" s="158"/>
      <c r="D112" s="66" t="str">
        <f>IF('Étape 1 - Inspection'!B123="non",'Étape 1 - Inspection'!A123,"")</f>
        <v/>
      </c>
      <c r="E112" s="93" t="str">
        <f>IF('Étape 1 - Inspection'!B123="non",'Potential Solutions'!A54,"")</f>
        <v/>
      </c>
      <c r="F112" s="34"/>
      <c r="G112" s="34"/>
    </row>
    <row r="113" spans="1:7">
      <c r="A113" s="146"/>
      <c r="B113" s="149"/>
      <c r="C113" s="158"/>
      <c r="D113" s="66" t="str">
        <f>IF('Étape 1 - Inspection'!B124="non",'Étape 1 - Inspection'!A124,"")</f>
        <v/>
      </c>
      <c r="E113" s="93" t="str">
        <f>IF('Étape 1 - Inspection'!B124="non",'Potential Solutions'!A53,"")</f>
        <v/>
      </c>
      <c r="F113" s="34"/>
      <c r="G113" s="34"/>
    </row>
    <row r="114" spans="1:7">
      <c r="A114" s="146"/>
      <c r="B114" s="149"/>
      <c r="C114" s="158"/>
      <c r="D114" s="66" t="str">
        <f>IF('Étape 1 - Inspection'!B125="non",'Étape 1 - Inspection'!A125,"")</f>
        <v/>
      </c>
      <c r="E114" s="93" t="str">
        <f>IF('Étape 1 - Inspection'!B125="non",'Potential Solutions'!A54,"")</f>
        <v/>
      </c>
      <c r="F114" s="34"/>
      <c r="G114" s="34"/>
    </row>
    <row r="115" spans="1:7">
      <c r="A115" s="146"/>
      <c r="B115" s="149"/>
      <c r="C115" s="158"/>
      <c r="D115" s="66" t="str">
        <f>IF('Étape 1 - Inspection'!B126="non",'Étape 1 - Inspection'!A126,"")</f>
        <v/>
      </c>
      <c r="E115" s="93" t="str">
        <f>IF('Étape 1 - Inspection'!B126="non",'Potential Solutions'!A54,"")</f>
        <v/>
      </c>
      <c r="F115" s="34"/>
      <c r="G115" s="34"/>
    </row>
    <row r="116" spans="1:7">
      <c r="A116" s="146"/>
      <c r="B116" s="149"/>
      <c r="C116" s="158"/>
      <c r="D116" s="66" t="str">
        <f>IF('Étape 1 - Inspection'!B127="non",'Étape 1 - Inspection'!A127,"")</f>
        <v/>
      </c>
      <c r="E116" s="93" t="str">
        <f>IF('Étape 1 - Inspection'!B127="non",'Potential Solutions'!A54,"")</f>
        <v/>
      </c>
      <c r="F116" s="34"/>
      <c r="G116" s="34"/>
    </row>
    <row r="117" spans="1:7">
      <c r="A117" s="146"/>
      <c r="B117" s="149"/>
      <c r="C117" s="158"/>
      <c r="D117" s="66" t="str">
        <f>IF('Étape 1 - Inspection'!B128="non",'Étape 1 - Inspection'!A128,"")</f>
        <v/>
      </c>
      <c r="E117" s="93" t="str">
        <f>IF('Étape 1 - Inspection'!B128="non",'Potential Solutions'!A55,"")</f>
        <v/>
      </c>
      <c r="F117" s="34"/>
      <c r="G117" s="34"/>
    </row>
    <row r="118" spans="1:7">
      <c r="A118" s="146"/>
      <c r="B118" s="149"/>
      <c r="C118" s="158"/>
      <c r="D118" s="66" t="str">
        <f>IF('Étape 1 - Inspection'!B129="non",'Étape 1 - Inspection'!A129,"")</f>
        <v/>
      </c>
      <c r="E118" s="93" t="str">
        <f>IF('Étape 1 - Inspection'!B129="non",'Potential Solutions'!A54,"")</f>
        <v/>
      </c>
      <c r="F118" s="34"/>
      <c r="G118" s="34"/>
    </row>
    <row r="119" spans="1:7" ht="15.75" thickBot="1">
      <c r="A119" s="152"/>
      <c r="B119" s="154"/>
      <c r="C119" s="184"/>
      <c r="D119" s="67" t="str">
        <f>IF('Étape 1 - Inspection'!B130="oui",'Étape 1 - Inspection'!A130,"")</f>
        <v/>
      </c>
      <c r="E119" s="63"/>
      <c r="F119" s="64"/>
      <c r="G119" s="64"/>
    </row>
    <row r="120" spans="1:7" ht="15.75" thickTop="1">
      <c r="A120" s="161" t="s">
        <v>146</v>
      </c>
      <c r="B120" s="164" t="str">
        <f>VLOOKUP('Étape 1 - Inspection'!C131,Matrix!A2:E6,MATCH('Étape 1 - Inspection'!D131,Matrix!A1:E1,0),0)</f>
        <v>Moyen</v>
      </c>
      <c r="C120" s="183"/>
      <c r="D120" s="53" t="str">
        <f>IF('Étape 1 - Inspection'!B132="non",'Étape 1 - Inspection'!A132,"")</f>
        <v/>
      </c>
      <c r="E120" s="98" t="str">
        <f>IF('Étape 1 - Inspection'!B132="non",'Potential Solutions'!A58,"")</f>
        <v/>
      </c>
      <c r="F120" s="54"/>
      <c r="G120" s="54"/>
    </row>
    <row r="121" spans="1:7">
      <c r="A121" s="162"/>
      <c r="B121" s="165"/>
      <c r="C121" s="158"/>
      <c r="D121" s="55" t="str">
        <f>IF('Étape 1 - Inspection'!B133="non",'Étape 1 - Inspection'!A133,"")</f>
        <v/>
      </c>
      <c r="E121" s="99" t="str">
        <f>IF('Étape 1 - Inspection'!B133="non",'Potential Solutions'!A60,"")</f>
        <v/>
      </c>
      <c r="F121" s="56"/>
      <c r="G121" s="56"/>
    </row>
    <row r="122" spans="1:7">
      <c r="A122" s="162"/>
      <c r="B122" s="165"/>
      <c r="C122" s="158"/>
      <c r="D122" s="55" t="str">
        <f>IF('Étape 1 - Inspection'!B134="non",'Étape 1 - Inspection'!A134,"")</f>
        <v/>
      </c>
      <c r="E122" s="99" t="str">
        <f>IF('Étape 1 - Inspection'!B134="non",'Potential Solutions'!A61,"")</f>
        <v/>
      </c>
      <c r="F122" s="56"/>
      <c r="G122" s="56"/>
    </row>
    <row r="123" spans="1:7">
      <c r="A123" s="162"/>
      <c r="B123" s="165"/>
      <c r="C123" s="158"/>
      <c r="D123" s="55" t="str">
        <f>IF('Étape 1 - Inspection'!B135="non",'Étape 1 - Inspection'!A135,"")</f>
        <v/>
      </c>
      <c r="E123" s="99" t="str">
        <f>IF('Étape 1 - Inspection'!B135="non",'Potential Solutions'!A59,"")</f>
        <v/>
      </c>
      <c r="F123" s="56"/>
      <c r="G123" s="56"/>
    </row>
    <row r="124" spans="1:7">
      <c r="A124" s="162"/>
      <c r="B124" s="165"/>
      <c r="C124" s="158"/>
      <c r="D124" s="55" t="str">
        <f>IF('Étape 1 - Inspection'!B136="non",'Étape 1 - Inspection'!A136,"")</f>
        <v/>
      </c>
      <c r="E124" s="99" t="str">
        <f>IF('Étape 1 - Inspection'!B136="non",'Potential Solutions'!A61,"")</f>
        <v/>
      </c>
      <c r="F124" s="56"/>
      <c r="G124" s="56"/>
    </row>
    <row r="125" spans="1:7" ht="15.75" thickBot="1">
      <c r="A125" s="163"/>
      <c r="B125" s="166"/>
      <c r="C125" s="184"/>
      <c r="D125" s="57" t="str">
        <f>IF('Étape 1 - Inspection'!B137="oui",'Étape 1 - Inspection'!A137,"")</f>
        <v/>
      </c>
      <c r="E125" s="58"/>
      <c r="F125" s="59"/>
      <c r="G125" s="59"/>
    </row>
    <row r="126" spans="1:7" ht="15.75" thickTop="1">
      <c r="A126" s="151" t="s">
        <v>152</v>
      </c>
      <c r="B126" s="153" t="str">
        <f>VLOOKUP('Étape 1 - Inspection'!C138,Matrix!A2:E6,MATCH('Étape 1 - Inspection'!D138,Matrix!A1:E1,0),0)</f>
        <v>Moyen</v>
      </c>
      <c r="C126" s="183"/>
      <c r="D126" s="65" t="str">
        <f>IF('Étape 1 - Inspection'!B139="non",'Étape 1 - Inspection'!A139,"")</f>
        <v/>
      </c>
      <c r="E126" s="100" t="str">
        <f>IF('Étape 1 - Inspection'!B139="non",'Potential Solutions'!A63,"")</f>
        <v/>
      </c>
      <c r="F126" s="61"/>
      <c r="G126" s="61"/>
    </row>
    <row r="127" spans="1:7">
      <c r="A127" s="146"/>
      <c r="B127" s="149"/>
      <c r="C127" s="160"/>
      <c r="D127" s="66" t="str">
        <f>IF('Étape 1 - Inspection'!B140="non",'Étape 1 - Inspection'!A140,"")</f>
        <v/>
      </c>
      <c r="E127" s="93" t="str">
        <f>IF('Étape 1 - Inspection'!B140="non",'Potential Solutions'!A63,"")</f>
        <v/>
      </c>
      <c r="F127" s="34"/>
      <c r="G127" s="34"/>
    </row>
    <row r="128" spans="1:7">
      <c r="A128" s="146"/>
      <c r="B128" s="149"/>
      <c r="C128" s="160"/>
      <c r="D128" s="66" t="str">
        <f>IF('Étape 1 - Inspection'!B141="non",'Étape 1 - Inspection'!A141,"")</f>
        <v/>
      </c>
      <c r="E128" s="93" t="str">
        <f>IF('Étape 1 - Inspection'!B141="non",'Potential Solutions'!A64,"")</f>
        <v/>
      </c>
      <c r="F128" s="34"/>
      <c r="G128" s="34"/>
    </row>
    <row r="129" spans="1:7">
      <c r="A129" s="146"/>
      <c r="B129" s="149"/>
      <c r="C129" s="160"/>
      <c r="D129" s="66" t="str">
        <f>IF('Étape 1 - Inspection'!B142="non",'Étape 1 - Inspection'!A142,"")</f>
        <v/>
      </c>
      <c r="E129" s="93" t="str">
        <f>IF('Étape 1 - Inspection'!B142="non",'Potential Solutions'!A65,"")</f>
        <v/>
      </c>
      <c r="F129" s="34"/>
      <c r="G129" s="34"/>
    </row>
    <row r="130" spans="1:7">
      <c r="A130" s="146"/>
      <c r="B130" s="149"/>
      <c r="C130" s="160"/>
      <c r="D130" s="66" t="str">
        <f>IF('Étape 1 - Inspection'!B143="oui",'Étape 1 - Inspection'!A143,"")</f>
        <v/>
      </c>
      <c r="E130" s="93" t="str">
        <f>IF('Étape 1 - Inspection'!B143="oui",'Potential Solutions'!A66,"")</f>
        <v/>
      </c>
      <c r="F130" s="34"/>
      <c r="G130" s="34"/>
    </row>
    <row r="131" spans="1:7">
      <c r="A131" s="146"/>
      <c r="B131" s="149"/>
      <c r="C131" s="160"/>
      <c r="D131" s="66" t="str">
        <f>IF('Étape 1 - Inspection'!B144="oui",'Étape 1 - Inspection'!A144,"")</f>
        <v/>
      </c>
      <c r="E131" s="93" t="str">
        <f>IF('Étape 1 - Inspection'!B144="oui",'Potential Solutions'!A67,"")</f>
        <v/>
      </c>
      <c r="F131" s="34"/>
      <c r="G131" s="34"/>
    </row>
    <row r="132" spans="1:7">
      <c r="A132" s="146"/>
      <c r="B132" s="149"/>
      <c r="C132" s="160"/>
      <c r="D132" s="66" t="str">
        <f>IF('Étape 1 - Inspection'!B145="non",'Étape 1 - Inspection'!A145,"")</f>
        <v/>
      </c>
      <c r="E132" s="93" t="str">
        <f>IF('Étape 1 - Inspection'!B145="non",'Potential Solutions'!A63,"")</f>
        <v/>
      </c>
      <c r="F132" s="34"/>
      <c r="G132" s="34"/>
    </row>
    <row r="133" spans="1:7" ht="15.75" thickBot="1">
      <c r="A133" s="152"/>
      <c r="B133" s="154"/>
      <c r="C133" s="184"/>
      <c r="D133" s="67" t="str">
        <f>IF('Étape 1 - Inspection'!B146="oui",'Étape 1 - Inspection'!A146,"")</f>
        <v/>
      </c>
      <c r="E133" s="63"/>
      <c r="F133" s="64"/>
      <c r="G133" s="64"/>
    </row>
    <row r="134" spans="1:7" ht="15.75" thickTop="1">
      <c r="A134" s="151" t="s">
        <v>160</v>
      </c>
      <c r="B134" s="153" t="str">
        <f>VLOOKUP('Étape 1 - Inspection'!C147,Matrix!A2:E6,MATCH('Étape 1 - Inspection'!D147,Matrix!A1:E1,0),0)</f>
        <v>Moyen</v>
      </c>
      <c r="C134" s="183"/>
      <c r="D134" s="65" t="str">
        <f>IF('Étape 1 - Inspection'!B148="oui",'Étape 1 - Inspection'!A148,"")</f>
        <v/>
      </c>
      <c r="E134" s="100" t="str">
        <f>IF('Étape 1 - Inspection'!B148="oui",'Potential Solutions'!A70,"")</f>
        <v/>
      </c>
      <c r="F134" s="61"/>
      <c r="G134" s="61"/>
    </row>
    <row r="135" spans="1:7">
      <c r="A135" s="146"/>
      <c r="B135" s="149"/>
      <c r="C135" s="158"/>
      <c r="D135" s="66" t="str">
        <f>IF('Étape 1 - Inspection'!B149="non",'Étape 1 - Inspection'!A149,"")</f>
        <v/>
      </c>
      <c r="E135" s="93" t="str">
        <f>IF('Étape 1 - Inspection'!B149="non",'Potential Solutions'!A72,"")</f>
        <v/>
      </c>
      <c r="F135" s="34"/>
      <c r="G135" s="34"/>
    </row>
    <row r="136" spans="1:7">
      <c r="A136" s="146"/>
      <c r="B136" s="149"/>
      <c r="C136" s="158"/>
      <c r="D136" s="66" t="str">
        <f>IF('Étape 1 - Inspection'!B150="non",'Étape 1 - Inspection'!A150,"")</f>
        <v/>
      </c>
      <c r="E136" s="93" t="str">
        <f>IF('Étape 1 - Inspection'!B150="non",'Potential Solutions'!A71,"")</f>
        <v/>
      </c>
      <c r="F136" s="34"/>
      <c r="G136" s="34"/>
    </row>
    <row r="137" spans="1:7">
      <c r="A137" s="146"/>
      <c r="B137" s="149"/>
      <c r="C137" s="158"/>
      <c r="D137" s="66" t="str">
        <f>IF('Étape 1 - Inspection'!B151="non",'Étape 1 - Inspection'!A151,"")</f>
        <v/>
      </c>
      <c r="E137" s="93" t="str">
        <f>IF('Étape 1 - Inspection'!B151="non",'Potential Solutions'!A69,"")</f>
        <v/>
      </c>
      <c r="F137" s="34"/>
      <c r="G137" s="34"/>
    </row>
    <row r="138" spans="1:7">
      <c r="A138" s="146"/>
      <c r="B138" s="149"/>
      <c r="C138" s="158"/>
      <c r="D138" s="66" t="str">
        <f>IF('Étape 1 - Inspection'!B152="non",'Étape 1 - Inspection'!A152,"")</f>
        <v/>
      </c>
      <c r="E138" s="93" t="str">
        <f>IF('Étape 1 - Inspection'!B152="non",'Potential Solutions'!A72,"")</f>
        <v/>
      </c>
      <c r="F138" s="34"/>
      <c r="G138" s="34"/>
    </row>
    <row r="139" spans="1:7" ht="15.75" thickBot="1">
      <c r="A139" s="152"/>
      <c r="B139" s="154"/>
      <c r="C139" s="184"/>
      <c r="D139" s="67" t="str">
        <f>IF('Étape 1 - Inspection'!B153="oui",'Étape 1 - Inspection'!A153,"")</f>
        <v/>
      </c>
      <c r="E139" s="63"/>
      <c r="F139" s="64"/>
      <c r="G139" s="64"/>
    </row>
    <row r="140" spans="1:7" ht="15.75" thickTop="1">
      <c r="A140" s="155" t="s">
        <v>166</v>
      </c>
      <c r="B140" s="155"/>
      <c r="C140" s="156"/>
      <c r="D140" s="155"/>
      <c r="E140" s="155"/>
      <c r="F140" s="155"/>
      <c r="G140" s="155"/>
    </row>
    <row r="141" spans="1:7" ht="15.75" thickBot="1">
      <c r="A141" s="68" t="s">
        <v>280</v>
      </c>
      <c r="B141" s="68" t="s">
        <v>281</v>
      </c>
      <c r="C141" s="68" t="s">
        <v>282</v>
      </c>
      <c r="D141" s="69" t="s">
        <v>283</v>
      </c>
      <c r="E141" s="68" t="s">
        <v>285</v>
      </c>
      <c r="F141" s="68" t="s">
        <v>286</v>
      </c>
      <c r="G141" s="68" t="s">
        <v>287</v>
      </c>
    </row>
    <row r="142" spans="1:7" ht="15.75" thickTop="1">
      <c r="A142" s="145" t="s">
        <v>167</v>
      </c>
      <c r="B142" s="148" t="str">
        <f>VLOOKUP('Étape 1 - Inspection'!C155,Matrix!A2:E6,MATCH('Étape 1 - Inspection'!D155,Matrix!A1:E1,0),0)</f>
        <v>Moyen</v>
      </c>
      <c r="C142" s="157"/>
      <c r="D142" s="70" t="str">
        <f>IF('Étape 1 - Inspection'!B156="non",'Étape 1 - Inspection'!A156,"")</f>
        <v/>
      </c>
      <c r="E142" s="101" t="str">
        <f>IF('Étape 1 - Inspection'!B156="non",'Potential Solutions'!A81,"")</f>
        <v/>
      </c>
      <c r="F142" s="71"/>
      <c r="G142" s="71"/>
    </row>
    <row r="143" spans="1:7">
      <c r="A143" s="146"/>
      <c r="B143" s="149"/>
      <c r="C143" s="158"/>
      <c r="D143" s="66" t="str">
        <f>IF('Étape 1 - Inspection'!B157="non",'Étape 1 - Inspection'!A157,"")</f>
        <v/>
      </c>
      <c r="E143" s="93" t="str">
        <f>IF('Étape 1 - Inspection'!B157="non",'Potential Solutions'!A83,"")</f>
        <v/>
      </c>
      <c r="F143" s="34"/>
      <c r="G143" s="34"/>
    </row>
    <row r="144" spans="1:7">
      <c r="A144" s="146"/>
      <c r="B144" s="149"/>
      <c r="C144" s="158"/>
      <c r="D144" s="66" t="str">
        <f>IF('Étape 1 - Inspection'!B158="non",'Étape 1 - Inspection'!A158,"")</f>
        <v/>
      </c>
      <c r="E144" s="93" t="str">
        <f>IF('Étape 1 - Inspection'!B158="non", 'Potential Solutions'!A80,"")</f>
        <v/>
      </c>
      <c r="F144" s="34"/>
      <c r="G144" s="34"/>
    </row>
    <row r="145" spans="1:7">
      <c r="A145" s="146"/>
      <c r="B145" s="149"/>
      <c r="C145" s="158"/>
      <c r="D145" s="66" t="str">
        <f>IF('Étape 1 - Inspection'!B159="non",'Étape 1 - Inspection'!A159,"")</f>
        <v/>
      </c>
      <c r="E145" s="93" t="str">
        <f>IF('Étape 1 - Inspection'!B159="non",'Potential Solutions'!A83,"")</f>
        <v/>
      </c>
      <c r="F145" s="34"/>
      <c r="G145" s="34"/>
    </row>
    <row r="146" spans="1:7">
      <c r="A146" s="146"/>
      <c r="B146" s="149"/>
      <c r="C146" s="158"/>
      <c r="D146" s="66" t="str">
        <f>IF('Étape 1 - Inspection'!B160="non",'Étape 1 - Inspection'!A160,"")</f>
        <v/>
      </c>
      <c r="E146" s="93" t="str">
        <f>IF('Étape 1 - Inspection'!B160="non",'Potential Solutions'!A81,"")</f>
        <v/>
      </c>
      <c r="F146" s="34"/>
      <c r="G146" s="34"/>
    </row>
    <row r="147" spans="1:7">
      <c r="A147" s="146"/>
      <c r="B147" s="149"/>
      <c r="C147" s="158"/>
      <c r="D147" s="66" t="str">
        <f>IF('Étape 1 - Inspection'!B161="non",'Étape 1 - Inspection'!A161,"")</f>
        <v/>
      </c>
      <c r="E147" s="93" t="str">
        <f>IF('Étape 1 - Inspection'!B161="non",'Potential Solutions'!A84,"")</f>
        <v/>
      </c>
      <c r="F147" s="34"/>
      <c r="G147" s="34"/>
    </row>
    <row r="148" spans="1:7" ht="15.75" thickBot="1">
      <c r="A148" s="147"/>
      <c r="B148" s="150"/>
      <c r="C148" s="159"/>
      <c r="D148" s="72" t="str">
        <f>IF('Étape 1 - Inspection'!B162="oui",'Étape 1 - Inspection'!A162,"")</f>
        <v/>
      </c>
      <c r="E148" s="73"/>
      <c r="F148" s="74"/>
      <c r="G148" s="74"/>
    </row>
    <row r="149" spans="1:7" ht="15.75" thickTop="1">
      <c r="A149" s="145" t="s">
        <v>174</v>
      </c>
      <c r="B149" s="148" t="str">
        <f>VLOOKUP('Étape 1 - Inspection'!C163,Matrix!A2:E6,MATCH('Étape 1 - Inspection'!D163,Matrix!A1:E1,0),0)</f>
        <v>Élevé</v>
      </c>
      <c r="C149" s="157"/>
      <c r="D149" s="70" t="str">
        <f>IF('Étape 1 - Inspection'!B164="non",'Étape 1 - Inspection'!A164,"")</f>
        <v/>
      </c>
      <c r="E149" s="101" t="str">
        <f>IF('Étape 1 - Inspection'!B164="non",'Potential Solutions'!A88,"")</f>
        <v/>
      </c>
      <c r="F149" s="71"/>
      <c r="G149" s="71"/>
    </row>
    <row r="150" spans="1:7">
      <c r="A150" s="146"/>
      <c r="B150" s="149"/>
      <c r="C150" s="160"/>
      <c r="D150" s="66" t="str">
        <f>IF('Étape 1 - Inspection'!B165="non",'Étape 1 - Inspection'!A165,"")</f>
        <v/>
      </c>
      <c r="E150" s="93" t="str">
        <f>IF('Étape 1 - Inspection'!B165="non","Apply progressive disaplinary process","")</f>
        <v/>
      </c>
      <c r="F150" s="34"/>
      <c r="G150" s="34"/>
    </row>
    <row r="151" spans="1:7">
      <c r="A151" s="146"/>
      <c r="B151" s="149"/>
      <c r="C151" s="160"/>
      <c r="D151" s="66" t="str">
        <f>IF('Étape 1 - Inspection'!B166="non",'Étape 1 - Inspection'!A166,"")</f>
        <v/>
      </c>
      <c r="E151" s="93" t="str">
        <f>IF('Étape 1 - Inspection'!B166="non",'Potential Solutions'!A86,"")</f>
        <v/>
      </c>
      <c r="F151" s="34"/>
      <c r="G151" s="34"/>
    </row>
    <row r="152" spans="1:7">
      <c r="A152" s="146"/>
      <c r="B152" s="149"/>
      <c r="C152" s="160"/>
      <c r="D152" s="66" t="str">
        <f>IF('Étape 1 - Inspection'!B167="non",'Étape 1 - Inspection'!A167,"")</f>
        <v/>
      </c>
      <c r="E152" s="93" t="str">
        <f>IF('Étape 1 - Inspection'!B167="non",'Potential Solutions'!A87,"")</f>
        <v/>
      </c>
      <c r="F152" s="34"/>
      <c r="G152" s="34"/>
    </row>
    <row r="153" spans="1:7">
      <c r="A153" s="146"/>
      <c r="B153" s="149"/>
      <c r="C153" s="160"/>
      <c r="D153" s="66" t="str">
        <f>IF('Étape 1 - Inspection'!B168="non",'Étape 1 - Inspection'!A168,"")</f>
        <v/>
      </c>
      <c r="E153" s="93" t="str">
        <f>IF('Étape 1 - Inspection'!B168="non",'Potential Solutions'!A81,"")</f>
        <v/>
      </c>
      <c r="F153" s="34"/>
      <c r="G153" s="34"/>
    </row>
    <row r="154" spans="1:7">
      <c r="A154" s="146"/>
      <c r="B154" s="149"/>
      <c r="C154" s="160"/>
      <c r="D154" s="66" t="str">
        <f>IF('Étape 1 - Inspection'!B169="non",'Étape 1 - Inspection'!A169,"")</f>
        <v/>
      </c>
      <c r="E154" s="93" t="str">
        <f>IF('Étape 1 - Inspection'!B169="non",'Potential Solutions'!A86,"")</f>
        <v/>
      </c>
      <c r="F154" s="34"/>
      <c r="G154" s="34"/>
    </row>
    <row r="155" spans="1:7">
      <c r="A155" s="146"/>
      <c r="B155" s="149"/>
      <c r="C155" s="160"/>
      <c r="D155" s="66" t="str">
        <f>IF('Étape 1 - Inspection'!B170="oui",'Étape 1 - Inspection'!A170,"")</f>
        <v/>
      </c>
      <c r="E155" s="93" t="str">
        <f>IF('Étape 1 - Inspection'!B170="oui",'Potential Solutions'!A90,"")</f>
        <v/>
      </c>
      <c r="F155" s="34"/>
      <c r="G155" s="34"/>
    </row>
    <row r="156" spans="1:7" ht="15.75" thickBot="1">
      <c r="A156" s="147"/>
      <c r="B156" s="150"/>
      <c r="C156" s="159"/>
      <c r="D156" s="72" t="str">
        <f>IF('Étape 1 - Inspection'!B171="oui",'Étape 1 - Inspection'!A171,"")</f>
        <v/>
      </c>
      <c r="E156" s="73"/>
      <c r="F156" s="74"/>
      <c r="G156" s="74"/>
    </row>
    <row r="157" spans="1:7" ht="15.75" thickTop="1">
      <c r="A157" s="145" t="s">
        <v>182</v>
      </c>
      <c r="B157" s="148" t="str">
        <f>VLOOKUP('Étape 1 - Inspection'!C172,Matrix!A2:E6,MATCH('Étape 1 - Inspection'!D172,Matrix!A1:E1,0),0)</f>
        <v>Moyen</v>
      </c>
      <c r="C157" s="157"/>
      <c r="D157" s="70" t="str">
        <f>IF('Étape 1 - Inspection'!B173="non",'Étape 1 - Inspection'!A173,"")</f>
        <v/>
      </c>
      <c r="E157" s="101" t="str">
        <f>IF('Étape 1 - Inspection'!B173="non",'Potential Solutions'!A92,"")</f>
        <v/>
      </c>
      <c r="F157" s="71"/>
      <c r="G157" s="71"/>
    </row>
    <row r="158" spans="1:7">
      <c r="A158" s="146"/>
      <c r="B158" s="149"/>
      <c r="C158" s="160"/>
      <c r="D158" s="66" t="str">
        <f>IF('Étape 1 - Inspection'!B174="non",'Étape 1 - Inspection'!A174,"")</f>
        <v/>
      </c>
      <c r="E158" s="93" t="str">
        <f>IF('Étape 1 - Inspection'!B174="non",'Potential Solutions'!A93,"")</f>
        <v/>
      </c>
      <c r="F158" s="34"/>
      <c r="G158" s="34"/>
    </row>
    <row r="159" spans="1:7">
      <c r="A159" s="146"/>
      <c r="B159" s="149"/>
      <c r="C159" s="160"/>
      <c r="D159" s="66" t="str">
        <f>IF('Étape 1 - Inspection'!B175="non",'Étape 1 - Inspection'!A175,"")</f>
        <v/>
      </c>
      <c r="E159" s="93" t="str">
        <f>IF('Étape 1 - Inspection'!B175="non",'Potential Solutions'!A87,"")</f>
        <v/>
      </c>
      <c r="F159" s="34"/>
      <c r="G159" s="34"/>
    </row>
    <row r="160" spans="1:7">
      <c r="A160" s="146"/>
      <c r="B160" s="149"/>
      <c r="C160" s="160"/>
      <c r="D160" s="66" t="str">
        <f>IF('Étape 1 - Inspection'!B176="non",'Étape 1 - Inspection'!A176,"")</f>
        <v/>
      </c>
      <c r="E160" s="93" t="str">
        <f>IF('Étape 1 - Inspection'!B176="non",'Potential Solutions'!A94,"")</f>
        <v/>
      </c>
      <c r="F160" s="34"/>
      <c r="G160" s="34"/>
    </row>
    <row r="161" spans="1:7">
      <c r="A161" s="146"/>
      <c r="B161" s="149"/>
      <c r="C161" s="160"/>
      <c r="D161" s="66" t="str">
        <f>IF('Étape 1 - Inspection'!B177="non",'Étape 1 - Inspection'!A177,"")</f>
        <v/>
      </c>
      <c r="E161" s="93" t="str">
        <f>IF('Étape 1 - Inspection'!B177="non","Encourage staff self-reflection on their own behaviours and responses","")</f>
        <v/>
      </c>
      <c r="F161" s="34"/>
      <c r="G161" s="34"/>
    </row>
    <row r="162" spans="1:7">
      <c r="A162" s="146"/>
      <c r="B162" s="149"/>
      <c r="C162" s="160"/>
      <c r="D162" s="66" t="str">
        <f>IF('Étape 1 - Inspection'!B178="non",'Étape 1 - Inspection'!A178,"")</f>
        <v/>
      </c>
      <c r="E162" s="93" t="str">
        <f>IF('Étape 1 - Inspection'!B178="non",'Potential Solutions'!A94,"")</f>
        <v/>
      </c>
      <c r="F162" s="34"/>
      <c r="G162" s="34"/>
    </row>
    <row r="163" spans="1:7">
      <c r="A163" s="146"/>
      <c r="B163" s="149"/>
      <c r="C163" s="160"/>
      <c r="D163" s="66" t="str">
        <f>IF('Étape 1 - Inspection'!B179="non",'Étape 1 - Inspection'!A179,"")</f>
        <v/>
      </c>
      <c r="E163" s="93" t="str">
        <f>IF('Étape 1 - Inspection'!B179="non",'Potential Solutions'!A92,"")</f>
        <v/>
      </c>
      <c r="F163" s="34"/>
      <c r="G163" s="34"/>
    </row>
    <row r="164" spans="1:7" ht="15.75" thickBot="1">
      <c r="A164" s="147"/>
      <c r="B164" s="150"/>
      <c r="C164" s="159"/>
      <c r="D164" s="72" t="str">
        <f>IF('Étape 1 - Inspection'!B180="oui",'Étape 1 - Inspection'!A180,"")</f>
        <v/>
      </c>
      <c r="E164" s="73"/>
      <c r="F164" s="74"/>
      <c r="G164" s="74"/>
    </row>
    <row r="165" spans="1:7" ht="15.75" thickTop="1">
      <c r="A165" s="145" t="s">
        <v>190</v>
      </c>
      <c r="B165" s="148" t="str">
        <f>VLOOKUP('Étape 1 - Inspection'!C181,Matrix!A2:E6,MATCH('Étape 1 - Inspection'!D181,Matrix!A1:E1,0),0)</f>
        <v>Moyen</v>
      </c>
      <c r="C165" s="157"/>
      <c r="D165" s="70" t="str">
        <f>IF('Étape 1 - Inspection'!B182="non",'Étape 1 - Inspection'!A182,"")</f>
        <v/>
      </c>
      <c r="E165" s="101" t="str">
        <f>IF('Étape 1 - Inspection'!B182="non",'Potential Solutions'!A97,"")</f>
        <v/>
      </c>
      <c r="F165" s="71"/>
      <c r="G165" s="71"/>
    </row>
    <row r="166" spans="1:7">
      <c r="A166" s="146"/>
      <c r="B166" s="149"/>
      <c r="C166" s="158"/>
      <c r="D166" s="66" t="str">
        <f>IF('Étape 1 - Inspection'!B183="non",'Étape 1 - Inspection'!A183,"")</f>
        <v/>
      </c>
      <c r="E166" s="93" t="str">
        <f>IF('Étape 1 - Inspection'!B183="non",'Potential Solutions'!A98,"")</f>
        <v/>
      </c>
      <c r="F166" s="34"/>
      <c r="G166" s="34"/>
    </row>
    <row r="167" spans="1:7">
      <c r="A167" s="146"/>
      <c r="B167" s="149"/>
      <c r="C167" s="158"/>
      <c r="D167" s="66" t="str">
        <f>IF('Étape 1 - Inspection'!B184="non",'Étape 1 - Inspection'!A184,"")</f>
        <v/>
      </c>
      <c r="E167" s="93" t="str">
        <f>IF('Étape 1 - Inspection'!B184="non",'Potential Solutions'!A99,"")</f>
        <v/>
      </c>
      <c r="F167" s="34"/>
      <c r="G167" s="34"/>
    </row>
    <row r="168" spans="1:7" ht="15.75" thickBot="1">
      <c r="A168" s="147"/>
      <c r="B168" s="150"/>
      <c r="C168" s="159"/>
      <c r="D168" s="72" t="str">
        <f>IF('Étape 1 - Inspection'!B185="oui",'Étape 1 - Inspection'!A185,"")</f>
        <v/>
      </c>
      <c r="E168" s="73"/>
      <c r="F168" s="74"/>
      <c r="G168" s="74"/>
    </row>
    <row r="169" spans="1:7" ht="15.75" thickTop="1"/>
  </sheetData>
  <sheetProtection algorithmName="SHA-512" hashValue="JIeYSaQogfysfpSHkrUNJOjo01BCrPq2tY2NA72lGqZDG3p5AoNFuXX2Q3lD/HzzaFXGcUfYU0/rw+vU2nvK6w==" saltValue="WDqVQ1Cx/na2QhJVp7uv+Q==" spinCount="100000" sheet="1" objects="1" scenarios="1" formatCells="0" formatColumns="0" formatRows="0"/>
  <mergeCells count="76">
    <mergeCell ref="C96:C102"/>
    <mergeCell ref="C103:C119"/>
    <mergeCell ref="C120:C125"/>
    <mergeCell ref="C126:C133"/>
    <mergeCell ref="C134:C139"/>
    <mergeCell ref="C65:C75"/>
    <mergeCell ref="C76:C85"/>
    <mergeCell ref="C86:C90"/>
    <mergeCell ref="C33:C39"/>
    <mergeCell ref="C40:C52"/>
    <mergeCell ref="C53:C56"/>
    <mergeCell ref="C57:C62"/>
    <mergeCell ref="B25:B32"/>
    <mergeCell ref="A25:A32"/>
    <mergeCell ref="A33:A39"/>
    <mergeCell ref="B33:B39"/>
    <mergeCell ref="A1:G1"/>
    <mergeCell ref="A2:G2"/>
    <mergeCell ref="A4:A11"/>
    <mergeCell ref="B4:B11"/>
    <mergeCell ref="A12:A24"/>
    <mergeCell ref="B12:B24"/>
    <mergeCell ref="E33:E39"/>
    <mergeCell ref="C4:C11"/>
    <mergeCell ref="C12:C24"/>
    <mergeCell ref="C25:C32"/>
    <mergeCell ref="F33:F39"/>
    <mergeCell ref="G33:G39"/>
    <mergeCell ref="A40:A52"/>
    <mergeCell ref="B40:B52"/>
    <mergeCell ref="A53:A56"/>
    <mergeCell ref="B53:B56"/>
    <mergeCell ref="E53:E56"/>
    <mergeCell ref="A96:A102"/>
    <mergeCell ref="A57:A62"/>
    <mergeCell ref="B57:B62"/>
    <mergeCell ref="E58:E61"/>
    <mergeCell ref="A63:G63"/>
    <mergeCell ref="A65:A75"/>
    <mergeCell ref="B65:B75"/>
    <mergeCell ref="A76:A85"/>
    <mergeCell ref="B76:B85"/>
    <mergeCell ref="A86:A90"/>
    <mergeCell ref="B86:B90"/>
    <mergeCell ref="A91:A95"/>
    <mergeCell ref="E91:E95"/>
    <mergeCell ref="B91:B95"/>
    <mergeCell ref="B96:B102"/>
    <mergeCell ref="C91:C95"/>
    <mergeCell ref="A103:A119"/>
    <mergeCell ref="B103:B119"/>
    <mergeCell ref="A120:A125"/>
    <mergeCell ref="B120:B125"/>
    <mergeCell ref="A126:A133"/>
    <mergeCell ref="B126:B133"/>
    <mergeCell ref="A157:A164"/>
    <mergeCell ref="B157:B164"/>
    <mergeCell ref="A165:A168"/>
    <mergeCell ref="B165:B168"/>
    <mergeCell ref="A134:A139"/>
    <mergeCell ref="B134:B139"/>
    <mergeCell ref="A140:G140"/>
    <mergeCell ref="A142:A148"/>
    <mergeCell ref="B142:B148"/>
    <mergeCell ref="A149:A156"/>
    <mergeCell ref="B149:B156"/>
    <mergeCell ref="C142:C148"/>
    <mergeCell ref="C149:C156"/>
    <mergeCell ref="C157:C164"/>
    <mergeCell ref="C165:C168"/>
    <mergeCell ref="F53:F56"/>
    <mergeCell ref="G53:G56"/>
    <mergeCell ref="F58:F61"/>
    <mergeCell ref="G58:G61"/>
    <mergeCell ref="F91:F95"/>
    <mergeCell ref="G91:G95"/>
  </mergeCells>
  <conditionalFormatting sqref="B4:B11">
    <cfRule type="expression" dxfId="59" priority="59">
      <formula>$B$4="Faible"</formula>
    </cfRule>
    <cfRule type="expression" dxfId="58" priority="60">
      <formula>$B$4="élevé"</formula>
    </cfRule>
    <cfRule type="expression" dxfId="57" priority="61">
      <formula>$B$4="moyen"</formula>
    </cfRule>
  </conditionalFormatting>
  <conditionalFormatting sqref="B12:B24">
    <cfRule type="expression" dxfId="56" priority="56">
      <formula>$B$12="Faible"</formula>
    </cfRule>
    <cfRule type="expression" dxfId="55" priority="57">
      <formula>$B$12="élevé"</formula>
    </cfRule>
    <cfRule type="expression" dxfId="54" priority="58">
      <formula>$B$12="moyen"</formula>
    </cfRule>
  </conditionalFormatting>
  <conditionalFormatting sqref="B25:B32">
    <cfRule type="expression" dxfId="53" priority="53">
      <formula>$B$25="faible"</formula>
    </cfRule>
    <cfRule type="expression" dxfId="52" priority="54">
      <formula>$B$25="moyen"</formula>
    </cfRule>
    <cfRule type="expression" dxfId="51" priority="55">
      <formula>$B$25-"élevé"</formula>
    </cfRule>
  </conditionalFormatting>
  <conditionalFormatting sqref="B33:B39">
    <cfRule type="expression" dxfId="50" priority="50">
      <formula>$B$33="faible"</formula>
    </cfRule>
    <cfRule type="expression" dxfId="49" priority="51">
      <formula>$B$33="moyen"</formula>
    </cfRule>
    <cfRule type="expression" dxfId="48" priority="52">
      <formula>$B$33="élevé"</formula>
    </cfRule>
  </conditionalFormatting>
  <conditionalFormatting sqref="B40:B52">
    <cfRule type="expression" dxfId="47" priority="47">
      <formula>$B$40="faible"</formula>
    </cfRule>
    <cfRule type="expression" dxfId="46" priority="48">
      <formula>$B$40="moyen"</formula>
    </cfRule>
    <cfRule type="expression" dxfId="45" priority="49">
      <formula>$B$40="élevé"</formula>
    </cfRule>
  </conditionalFormatting>
  <conditionalFormatting sqref="B53:B56">
    <cfRule type="expression" dxfId="44" priority="44">
      <formula>$B$53="faible"</formula>
    </cfRule>
    <cfRule type="expression" dxfId="43" priority="45">
      <formula>$B$53="moyen"</formula>
    </cfRule>
    <cfRule type="expression" dxfId="42" priority="46">
      <formula>$B$53="élevé"</formula>
    </cfRule>
  </conditionalFormatting>
  <conditionalFormatting sqref="B57:B62">
    <cfRule type="expression" dxfId="41" priority="41">
      <formula>$B$57="élevé"</formula>
    </cfRule>
    <cfRule type="expression" dxfId="40" priority="42">
      <formula>$B$57="moyen"</formula>
    </cfRule>
    <cfRule type="expression" dxfId="39" priority="43">
      <formula>$B$57="faible"</formula>
    </cfRule>
  </conditionalFormatting>
  <conditionalFormatting sqref="B65:B75">
    <cfRule type="expression" dxfId="38" priority="38">
      <formula>$B$65="élevé"</formula>
    </cfRule>
    <cfRule type="expression" dxfId="37" priority="39">
      <formula>$B$65="moyen"</formula>
    </cfRule>
    <cfRule type="expression" dxfId="36" priority="40">
      <formula>$B$65="faible"</formula>
    </cfRule>
  </conditionalFormatting>
  <conditionalFormatting sqref="B76:B85">
    <cfRule type="expression" dxfId="35" priority="35">
      <formula>$B$76="élevé"</formula>
    </cfRule>
    <cfRule type="expression" dxfId="34" priority="36">
      <formula>$B$76="moyen"</formula>
    </cfRule>
    <cfRule type="expression" dxfId="33" priority="37">
      <formula>$B$76="faible"</formula>
    </cfRule>
  </conditionalFormatting>
  <conditionalFormatting sqref="B86:B90">
    <cfRule type="expression" dxfId="32" priority="32">
      <formula>$B$86="élevé"</formula>
    </cfRule>
    <cfRule type="expression" dxfId="31" priority="33">
      <formula>$B$86="moyen"</formula>
    </cfRule>
    <cfRule type="expression" dxfId="30" priority="34">
      <formula>$B$86="faible"</formula>
    </cfRule>
  </conditionalFormatting>
  <conditionalFormatting sqref="B91:B95">
    <cfRule type="expression" dxfId="29" priority="29">
      <formula>$B$91="élevé"</formula>
    </cfRule>
    <cfRule type="expression" dxfId="28" priority="30">
      <formula>$B$91="moyen"</formula>
    </cfRule>
    <cfRule type="expression" dxfId="27" priority="31">
      <formula>$B$91="faible"</formula>
    </cfRule>
  </conditionalFormatting>
  <conditionalFormatting sqref="B96:B102">
    <cfRule type="expression" dxfId="26" priority="26">
      <formula>$B$96="élevé"</formula>
    </cfRule>
    <cfRule type="expression" dxfId="25" priority="27">
      <formula>$B$96="moyen"</formula>
    </cfRule>
    <cfRule type="expression" dxfId="24" priority="28">
      <formula>$B$96="faible"</formula>
    </cfRule>
  </conditionalFormatting>
  <conditionalFormatting sqref="B103:B119">
    <cfRule type="expression" dxfId="23" priority="23">
      <formula>$B$103="élevé"</formula>
    </cfRule>
    <cfRule type="expression" dxfId="22" priority="24">
      <formula>$B$103="moyen"</formula>
    </cfRule>
    <cfRule type="expression" dxfId="21" priority="25">
      <formula>$B$103="faible"</formula>
    </cfRule>
  </conditionalFormatting>
  <conditionalFormatting sqref="B120:B125">
    <cfRule type="expression" dxfId="20" priority="20">
      <formula>$B$120="élevé"</formula>
    </cfRule>
    <cfRule type="expression" dxfId="19" priority="21">
      <formula>$B$120="moyen"</formula>
    </cfRule>
    <cfRule type="expression" dxfId="18" priority="22">
      <formula>$B$120="faible"</formula>
    </cfRule>
  </conditionalFormatting>
  <conditionalFormatting sqref="B126:B133">
    <cfRule type="expression" dxfId="17" priority="17">
      <formula>$B$126="élevé"</formula>
    </cfRule>
    <cfRule type="expression" dxfId="16" priority="18">
      <formula>$B$126="moyen"</formula>
    </cfRule>
    <cfRule type="expression" dxfId="15" priority="19">
      <formula>$B$126="faible"</formula>
    </cfRule>
  </conditionalFormatting>
  <conditionalFormatting sqref="B134:B139">
    <cfRule type="expression" dxfId="14" priority="13">
      <formula>$B$134="élevé"</formula>
    </cfRule>
    <cfRule type="expression" dxfId="13" priority="14">
      <formula>$B$134="moyen"</formula>
    </cfRule>
    <cfRule type="expression" dxfId="12" priority="16">
      <formula>$B$134="faible"</formula>
    </cfRule>
  </conditionalFormatting>
  <conditionalFormatting sqref="B142:B148">
    <cfRule type="expression" dxfId="11" priority="10">
      <formula>$B$142="élevé"</formula>
    </cfRule>
    <cfRule type="expression" dxfId="10" priority="11">
      <formula>$B$142="moyen"</formula>
    </cfRule>
    <cfRule type="expression" dxfId="9" priority="12">
      <formula>$B$142="faible"</formula>
    </cfRule>
  </conditionalFormatting>
  <conditionalFormatting sqref="B149:B156">
    <cfRule type="expression" dxfId="8" priority="7">
      <formula>$B$149="élevé"</formula>
    </cfRule>
    <cfRule type="expression" dxfId="7" priority="8">
      <formula>$B$149="moyen"</formula>
    </cfRule>
    <cfRule type="expression" dxfId="6" priority="9">
      <formula>$B$149="faible"</formula>
    </cfRule>
  </conditionalFormatting>
  <conditionalFormatting sqref="B157:B164">
    <cfRule type="expression" dxfId="5" priority="4">
      <formula>$B$157="élevé"</formula>
    </cfRule>
    <cfRule type="expression" dxfId="4" priority="5">
      <formula>$B$157="moyen"</formula>
    </cfRule>
    <cfRule type="expression" dxfId="3" priority="6">
      <formula>$B$157="faible"</formula>
    </cfRule>
  </conditionalFormatting>
  <conditionalFormatting sqref="B165:B168">
    <cfRule type="expression" dxfId="2" priority="1">
      <formula>$B$165="élevé"</formula>
    </cfRule>
    <cfRule type="expression" dxfId="1" priority="2">
      <formula>$B$165="moyen"</formula>
    </cfRule>
    <cfRule type="expression" dxfId="0" priority="3">
      <formula>$B$165="faible"</formula>
    </cfRule>
  </conditionalFormatting>
  <pageMargins left="0.7" right="0.7" top="0.75" bottom="0.75" header="0.3" footer="0.3"/>
  <pageSetup paperSize="5" scale="60" fitToHeight="0" orientation="landscape" r:id="rId1"/>
  <rowBreaks count="3" manualBreakCount="3">
    <brk id="32" max="6" man="1"/>
    <brk id="75" max="6" man="1"/>
    <brk id="125"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9585" r:id="rId4" name="Check Box 1393">
              <controlPr defaultSize="0" autoFill="0" autoLine="0" autoPict="0" altText="Verbal threat in person">
                <anchor moveWithCells="1">
                  <from>
                    <xdr:col>2</xdr:col>
                    <xdr:colOff>142875</xdr:colOff>
                    <xdr:row>3</xdr:row>
                    <xdr:rowOff>200025</xdr:rowOff>
                  </from>
                  <to>
                    <xdr:col>3</xdr:col>
                    <xdr:colOff>0</xdr:colOff>
                    <xdr:row>5</xdr:row>
                    <xdr:rowOff>19050</xdr:rowOff>
                  </to>
                </anchor>
              </controlPr>
            </control>
          </mc:Choice>
        </mc:AlternateContent>
        <mc:AlternateContent xmlns:mc="http://schemas.openxmlformats.org/markup-compatibility/2006">
          <mc:Choice Requires="x14">
            <control shapeId="9586" r:id="rId5" name="Check Box 1394">
              <controlPr defaultSize="0" autoFill="0" autoLine="0" autoPict="0" altText="Verbal threat in person">
                <anchor moveWithCells="1">
                  <from>
                    <xdr:col>2</xdr:col>
                    <xdr:colOff>142875</xdr:colOff>
                    <xdr:row>5</xdr:row>
                    <xdr:rowOff>28575</xdr:rowOff>
                  </from>
                  <to>
                    <xdr:col>3</xdr:col>
                    <xdr:colOff>0</xdr:colOff>
                    <xdr:row>6</xdr:row>
                    <xdr:rowOff>38100</xdr:rowOff>
                  </to>
                </anchor>
              </controlPr>
            </control>
          </mc:Choice>
        </mc:AlternateContent>
        <mc:AlternateContent xmlns:mc="http://schemas.openxmlformats.org/markup-compatibility/2006">
          <mc:Choice Requires="x14">
            <control shapeId="9587" r:id="rId6" name="Check Box 1395">
              <controlPr defaultSize="0" autoFill="0" autoLine="0" autoPict="0" altText="Verbal threat in person">
                <anchor moveWithCells="1">
                  <from>
                    <xdr:col>2</xdr:col>
                    <xdr:colOff>142875</xdr:colOff>
                    <xdr:row>6</xdr:row>
                    <xdr:rowOff>19050</xdr:rowOff>
                  </from>
                  <to>
                    <xdr:col>2</xdr:col>
                    <xdr:colOff>1619250</xdr:colOff>
                    <xdr:row>7</xdr:row>
                    <xdr:rowOff>38100</xdr:rowOff>
                  </to>
                </anchor>
              </controlPr>
            </control>
          </mc:Choice>
        </mc:AlternateContent>
        <mc:AlternateContent xmlns:mc="http://schemas.openxmlformats.org/markup-compatibility/2006">
          <mc:Choice Requires="x14">
            <control shapeId="9588" r:id="rId7" name="Check Box 1396">
              <controlPr defaultSize="0" autoFill="0" autoLine="0" autoPict="0" altText="Verbal threat in person">
                <anchor moveWithCells="1">
                  <from>
                    <xdr:col>2</xdr:col>
                    <xdr:colOff>142875</xdr:colOff>
                    <xdr:row>7</xdr:row>
                    <xdr:rowOff>28575</xdr:rowOff>
                  </from>
                  <to>
                    <xdr:col>2</xdr:col>
                    <xdr:colOff>1485900</xdr:colOff>
                    <xdr:row>8</xdr:row>
                    <xdr:rowOff>57150</xdr:rowOff>
                  </to>
                </anchor>
              </controlPr>
            </control>
          </mc:Choice>
        </mc:AlternateContent>
        <mc:AlternateContent xmlns:mc="http://schemas.openxmlformats.org/markup-compatibility/2006">
          <mc:Choice Requires="x14">
            <control shapeId="9589" r:id="rId8" name="Check Box 1397">
              <controlPr defaultSize="0" autoFill="0" autoLine="0" autoPict="0" altText="Verbal threat in person">
                <anchor moveWithCells="1">
                  <from>
                    <xdr:col>2</xdr:col>
                    <xdr:colOff>142875</xdr:colOff>
                    <xdr:row>8</xdr:row>
                    <xdr:rowOff>57150</xdr:rowOff>
                  </from>
                  <to>
                    <xdr:col>2</xdr:col>
                    <xdr:colOff>1533525</xdr:colOff>
                    <xdr:row>9</xdr:row>
                    <xdr:rowOff>57150</xdr:rowOff>
                  </to>
                </anchor>
              </controlPr>
            </control>
          </mc:Choice>
        </mc:AlternateContent>
        <mc:AlternateContent xmlns:mc="http://schemas.openxmlformats.org/markup-compatibility/2006">
          <mc:Choice Requires="x14">
            <control shapeId="9590" r:id="rId9" name="Check Box 1398">
              <controlPr defaultSize="0" autoFill="0" autoLine="0" autoPict="0" altText="Verbal threat in person">
                <anchor moveWithCells="1">
                  <from>
                    <xdr:col>2</xdr:col>
                    <xdr:colOff>142875</xdr:colOff>
                    <xdr:row>9</xdr:row>
                    <xdr:rowOff>57150</xdr:rowOff>
                  </from>
                  <to>
                    <xdr:col>2</xdr:col>
                    <xdr:colOff>1533525</xdr:colOff>
                    <xdr:row>10</xdr:row>
                    <xdr:rowOff>66675</xdr:rowOff>
                  </to>
                </anchor>
              </controlPr>
            </control>
          </mc:Choice>
        </mc:AlternateContent>
        <mc:AlternateContent xmlns:mc="http://schemas.openxmlformats.org/markup-compatibility/2006">
          <mc:Choice Requires="x14">
            <control shapeId="9777" r:id="rId10" name="Check Box 1585">
              <controlPr defaultSize="0" autoFill="0" autoLine="0" autoPict="0" altText="Verbal threat in person">
                <anchor moveWithCells="1">
                  <from>
                    <xdr:col>2</xdr:col>
                    <xdr:colOff>38100</xdr:colOff>
                    <xdr:row>13</xdr:row>
                    <xdr:rowOff>76200</xdr:rowOff>
                  </from>
                  <to>
                    <xdr:col>2</xdr:col>
                    <xdr:colOff>1647825</xdr:colOff>
                    <xdr:row>14</xdr:row>
                    <xdr:rowOff>104775</xdr:rowOff>
                  </to>
                </anchor>
              </controlPr>
            </control>
          </mc:Choice>
        </mc:AlternateContent>
        <mc:AlternateContent xmlns:mc="http://schemas.openxmlformats.org/markup-compatibility/2006">
          <mc:Choice Requires="x14">
            <control shapeId="9778" r:id="rId11" name="Check Box 1586">
              <controlPr defaultSize="0" autoFill="0" autoLine="0" autoPict="0" altText="Verbal threat in person">
                <anchor moveWithCells="1">
                  <from>
                    <xdr:col>2</xdr:col>
                    <xdr:colOff>38100</xdr:colOff>
                    <xdr:row>14</xdr:row>
                    <xdr:rowOff>104775</xdr:rowOff>
                  </from>
                  <to>
                    <xdr:col>2</xdr:col>
                    <xdr:colOff>1647825</xdr:colOff>
                    <xdr:row>15</xdr:row>
                    <xdr:rowOff>123825</xdr:rowOff>
                  </to>
                </anchor>
              </controlPr>
            </control>
          </mc:Choice>
        </mc:AlternateContent>
        <mc:AlternateContent xmlns:mc="http://schemas.openxmlformats.org/markup-compatibility/2006">
          <mc:Choice Requires="x14">
            <control shapeId="9779" r:id="rId12" name="Check Box 1587">
              <controlPr defaultSize="0" autoFill="0" autoLine="0" autoPict="0" altText="Verbal threat in person">
                <anchor moveWithCells="1">
                  <from>
                    <xdr:col>2</xdr:col>
                    <xdr:colOff>38100</xdr:colOff>
                    <xdr:row>15</xdr:row>
                    <xdr:rowOff>104775</xdr:rowOff>
                  </from>
                  <to>
                    <xdr:col>2</xdr:col>
                    <xdr:colOff>1524000</xdr:colOff>
                    <xdr:row>16</xdr:row>
                    <xdr:rowOff>133350</xdr:rowOff>
                  </to>
                </anchor>
              </controlPr>
            </control>
          </mc:Choice>
        </mc:AlternateContent>
        <mc:AlternateContent xmlns:mc="http://schemas.openxmlformats.org/markup-compatibility/2006">
          <mc:Choice Requires="x14">
            <control shapeId="9780" r:id="rId13" name="Check Box 1588">
              <controlPr defaultSize="0" autoFill="0" autoLine="0" autoPict="0" altText="Verbal threat in person">
                <anchor moveWithCells="1">
                  <from>
                    <xdr:col>2</xdr:col>
                    <xdr:colOff>47625</xdr:colOff>
                    <xdr:row>16</xdr:row>
                    <xdr:rowOff>114300</xdr:rowOff>
                  </from>
                  <to>
                    <xdr:col>2</xdr:col>
                    <xdr:colOff>1400175</xdr:colOff>
                    <xdr:row>17</xdr:row>
                    <xdr:rowOff>152400</xdr:rowOff>
                  </to>
                </anchor>
              </controlPr>
            </control>
          </mc:Choice>
        </mc:AlternateContent>
        <mc:AlternateContent xmlns:mc="http://schemas.openxmlformats.org/markup-compatibility/2006">
          <mc:Choice Requires="x14">
            <control shapeId="9781" r:id="rId14" name="Check Box 1589">
              <controlPr defaultSize="0" autoFill="0" autoLine="0" autoPict="0" altText="Verbal threat in person">
                <anchor moveWithCells="1">
                  <from>
                    <xdr:col>2</xdr:col>
                    <xdr:colOff>47625</xdr:colOff>
                    <xdr:row>17</xdr:row>
                    <xdr:rowOff>152400</xdr:rowOff>
                  </from>
                  <to>
                    <xdr:col>2</xdr:col>
                    <xdr:colOff>1438275</xdr:colOff>
                    <xdr:row>18</xdr:row>
                    <xdr:rowOff>152400</xdr:rowOff>
                  </to>
                </anchor>
              </controlPr>
            </control>
          </mc:Choice>
        </mc:AlternateContent>
        <mc:AlternateContent xmlns:mc="http://schemas.openxmlformats.org/markup-compatibility/2006">
          <mc:Choice Requires="x14">
            <control shapeId="9782" r:id="rId15" name="Check Box 1590">
              <controlPr defaultSize="0" autoFill="0" autoLine="0" autoPict="0" altText="Verbal threat in person">
                <anchor moveWithCells="1">
                  <from>
                    <xdr:col>2</xdr:col>
                    <xdr:colOff>38100</xdr:colOff>
                    <xdr:row>18</xdr:row>
                    <xdr:rowOff>161925</xdr:rowOff>
                  </from>
                  <to>
                    <xdr:col>2</xdr:col>
                    <xdr:colOff>1438275</xdr:colOff>
                    <xdr:row>19</xdr:row>
                    <xdr:rowOff>171450</xdr:rowOff>
                  </to>
                </anchor>
              </controlPr>
            </control>
          </mc:Choice>
        </mc:AlternateContent>
        <mc:AlternateContent xmlns:mc="http://schemas.openxmlformats.org/markup-compatibility/2006">
          <mc:Choice Requires="x14">
            <control shapeId="9789" r:id="rId16" name="Check Box 1597">
              <controlPr defaultSize="0" autoFill="0" autoLine="0" autoPict="0" altText="Verbal threat in person">
                <anchor moveWithCells="1">
                  <from>
                    <xdr:col>2</xdr:col>
                    <xdr:colOff>76200</xdr:colOff>
                    <xdr:row>24</xdr:row>
                    <xdr:rowOff>114300</xdr:rowOff>
                  </from>
                  <to>
                    <xdr:col>2</xdr:col>
                    <xdr:colOff>1676400</xdr:colOff>
                    <xdr:row>25</xdr:row>
                    <xdr:rowOff>142875</xdr:rowOff>
                  </to>
                </anchor>
              </controlPr>
            </control>
          </mc:Choice>
        </mc:AlternateContent>
        <mc:AlternateContent xmlns:mc="http://schemas.openxmlformats.org/markup-compatibility/2006">
          <mc:Choice Requires="x14">
            <control shapeId="9790" r:id="rId17" name="Check Box 1598">
              <controlPr defaultSize="0" autoFill="0" autoLine="0" autoPict="0" altText="Verbal threat in person">
                <anchor moveWithCells="1">
                  <from>
                    <xdr:col>2</xdr:col>
                    <xdr:colOff>76200</xdr:colOff>
                    <xdr:row>25</xdr:row>
                    <xdr:rowOff>152400</xdr:rowOff>
                  </from>
                  <to>
                    <xdr:col>2</xdr:col>
                    <xdr:colOff>1676400</xdr:colOff>
                    <xdr:row>26</xdr:row>
                    <xdr:rowOff>171450</xdr:rowOff>
                  </to>
                </anchor>
              </controlPr>
            </control>
          </mc:Choice>
        </mc:AlternateContent>
        <mc:AlternateContent xmlns:mc="http://schemas.openxmlformats.org/markup-compatibility/2006">
          <mc:Choice Requires="x14">
            <control shapeId="9791" r:id="rId18" name="Check Box 1599">
              <controlPr defaultSize="0" autoFill="0" autoLine="0" autoPict="0" altText="Verbal threat in person">
                <anchor moveWithCells="1">
                  <from>
                    <xdr:col>2</xdr:col>
                    <xdr:colOff>76200</xdr:colOff>
                    <xdr:row>26</xdr:row>
                    <xdr:rowOff>161925</xdr:rowOff>
                  </from>
                  <to>
                    <xdr:col>2</xdr:col>
                    <xdr:colOff>1562100</xdr:colOff>
                    <xdr:row>28</xdr:row>
                    <xdr:rowOff>0</xdr:rowOff>
                  </to>
                </anchor>
              </controlPr>
            </control>
          </mc:Choice>
        </mc:AlternateContent>
        <mc:AlternateContent xmlns:mc="http://schemas.openxmlformats.org/markup-compatibility/2006">
          <mc:Choice Requires="x14">
            <control shapeId="9792" r:id="rId19" name="Check Box 1600">
              <controlPr defaultSize="0" autoFill="0" autoLine="0" autoPict="0" altText="Verbal threat in person">
                <anchor moveWithCells="1">
                  <from>
                    <xdr:col>2</xdr:col>
                    <xdr:colOff>76200</xdr:colOff>
                    <xdr:row>27</xdr:row>
                    <xdr:rowOff>180975</xdr:rowOff>
                  </from>
                  <to>
                    <xdr:col>2</xdr:col>
                    <xdr:colOff>1428750</xdr:colOff>
                    <xdr:row>29</xdr:row>
                    <xdr:rowOff>28575</xdr:rowOff>
                  </to>
                </anchor>
              </controlPr>
            </control>
          </mc:Choice>
        </mc:AlternateContent>
        <mc:AlternateContent xmlns:mc="http://schemas.openxmlformats.org/markup-compatibility/2006">
          <mc:Choice Requires="x14">
            <control shapeId="9793" r:id="rId20" name="Check Box 1601">
              <controlPr defaultSize="0" autoFill="0" autoLine="0" autoPict="0" altText="Verbal threat in person">
                <anchor moveWithCells="1">
                  <from>
                    <xdr:col>2</xdr:col>
                    <xdr:colOff>76200</xdr:colOff>
                    <xdr:row>29</xdr:row>
                    <xdr:rowOff>28575</xdr:rowOff>
                  </from>
                  <to>
                    <xdr:col>2</xdr:col>
                    <xdr:colOff>1466850</xdr:colOff>
                    <xdr:row>30</xdr:row>
                    <xdr:rowOff>47625</xdr:rowOff>
                  </to>
                </anchor>
              </controlPr>
            </control>
          </mc:Choice>
        </mc:AlternateContent>
        <mc:AlternateContent xmlns:mc="http://schemas.openxmlformats.org/markup-compatibility/2006">
          <mc:Choice Requires="x14">
            <control shapeId="9794" r:id="rId21" name="Check Box 1602">
              <controlPr defaultSize="0" autoFill="0" autoLine="0" autoPict="0" altText="Verbal threat in person">
                <anchor moveWithCells="1">
                  <from>
                    <xdr:col>2</xdr:col>
                    <xdr:colOff>76200</xdr:colOff>
                    <xdr:row>30</xdr:row>
                    <xdr:rowOff>47625</xdr:rowOff>
                  </from>
                  <to>
                    <xdr:col>2</xdr:col>
                    <xdr:colOff>1466850</xdr:colOff>
                    <xdr:row>31</xdr:row>
                    <xdr:rowOff>76200</xdr:rowOff>
                  </to>
                </anchor>
              </controlPr>
            </control>
          </mc:Choice>
        </mc:AlternateContent>
        <mc:AlternateContent xmlns:mc="http://schemas.openxmlformats.org/markup-compatibility/2006">
          <mc:Choice Requires="x14">
            <control shapeId="9801" r:id="rId22" name="Check Box 1609">
              <controlPr defaultSize="0" autoFill="0" autoLine="0" autoPict="0" altText="Verbal threat in person">
                <anchor moveWithCells="1">
                  <from>
                    <xdr:col>2</xdr:col>
                    <xdr:colOff>57150</xdr:colOff>
                    <xdr:row>32</xdr:row>
                    <xdr:rowOff>0</xdr:rowOff>
                  </from>
                  <to>
                    <xdr:col>2</xdr:col>
                    <xdr:colOff>1657350</xdr:colOff>
                    <xdr:row>33</xdr:row>
                    <xdr:rowOff>28575</xdr:rowOff>
                  </to>
                </anchor>
              </controlPr>
            </control>
          </mc:Choice>
        </mc:AlternateContent>
        <mc:AlternateContent xmlns:mc="http://schemas.openxmlformats.org/markup-compatibility/2006">
          <mc:Choice Requires="x14">
            <control shapeId="9802" r:id="rId23" name="Check Box 1610">
              <controlPr defaultSize="0" autoFill="0" autoLine="0" autoPict="0" altText="Verbal threat in person">
                <anchor moveWithCells="1">
                  <from>
                    <xdr:col>2</xdr:col>
                    <xdr:colOff>57150</xdr:colOff>
                    <xdr:row>33</xdr:row>
                    <xdr:rowOff>28575</xdr:rowOff>
                  </from>
                  <to>
                    <xdr:col>2</xdr:col>
                    <xdr:colOff>1657350</xdr:colOff>
                    <xdr:row>34</xdr:row>
                    <xdr:rowOff>57150</xdr:rowOff>
                  </to>
                </anchor>
              </controlPr>
            </control>
          </mc:Choice>
        </mc:AlternateContent>
        <mc:AlternateContent xmlns:mc="http://schemas.openxmlformats.org/markup-compatibility/2006">
          <mc:Choice Requires="x14">
            <control shapeId="9803" r:id="rId24" name="Check Box 1611">
              <controlPr defaultSize="0" autoFill="0" autoLine="0" autoPict="0" altText="Verbal threat in person">
                <anchor moveWithCells="1">
                  <from>
                    <xdr:col>2</xdr:col>
                    <xdr:colOff>57150</xdr:colOff>
                    <xdr:row>34</xdr:row>
                    <xdr:rowOff>38100</xdr:rowOff>
                  </from>
                  <to>
                    <xdr:col>2</xdr:col>
                    <xdr:colOff>1533525</xdr:colOff>
                    <xdr:row>35</xdr:row>
                    <xdr:rowOff>76200</xdr:rowOff>
                  </to>
                </anchor>
              </controlPr>
            </control>
          </mc:Choice>
        </mc:AlternateContent>
        <mc:AlternateContent xmlns:mc="http://schemas.openxmlformats.org/markup-compatibility/2006">
          <mc:Choice Requires="x14">
            <control shapeId="9804" r:id="rId25" name="Check Box 1612">
              <controlPr defaultSize="0" autoFill="0" autoLine="0" autoPict="0" altText="Verbal threat in person">
                <anchor moveWithCells="1">
                  <from>
                    <xdr:col>2</xdr:col>
                    <xdr:colOff>57150</xdr:colOff>
                    <xdr:row>35</xdr:row>
                    <xdr:rowOff>66675</xdr:rowOff>
                  </from>
                  <to>
                    <xdr:col>2</xdr:col>
                    <xdr:colOff>1409700</xdr:colOff>
                    <xdr:row>36</xdr:row>
                    <xdr:rowOff>104775</xdr:rowOff>
                  </to>
                </anchor>
              </controlPr>
            </control>
          </mc:Choice>
        </mc:AlternateContent>
        <mc:AlternateContent xmlns:mc="http://schemas.openxmlformats.org/markup-compatibility/2006">
          <mc:Choice Requires="x14">
            <control shapeId="9805" r:id="rId26" name="Check Box 1613">
              <controlPr defaultSize="0" autoFill="0" autoLine="0" autoPict="0" altText="Verbal threat in person">
                <anchor moveWithCells="1">
                  <from>
                    <xdr:col>2</xdr:col>
                    <xdr:colOff>57150</xdr:colOff>
                    <xdr:row>36</xdr:row>
                    <xdr:rowOff>104775</xdr:rowOff>
                  </from>
                  <to>
                    <xdr:col>2</xdr:col>
                    <xdr:colOff>1447800</xdr:colOff>
                    <xdr:row>37</xdr:row>
                    <xdr:rowOff>123825</xdr:rowOff>
                  </to>
                </anchor>
              </controlPr>
            </control>
          </mc:Choice>
        </mc:AlternateContent>
        <mc:AlternateContent xmlns:mc="http://schemas.openxmlformats.org/markup-compatibility/2006">
          <mc:Choice Requires="x14">
            <control shapeId="9806" r:id="rId27" name="Check Box 1614">
              <controlPr defaultSize="0" autoFill="0" autoLine="0" autoPict="0" altText="Verbal threat in person">
                <anchor moveWithCells="1">
                  <from>
                    <xdr:col>2</xdr:col>
                    <xdr:colOff>57150</xdr:colOff>
                    <xdr:row>37</xdr:row>
                    <xdr:rowOff>123825</xdr:rowOff>
                  </from>
                  <to>
                    <xdr:col>2</xdr:col>
                    <xdr:colOff>1447800</xdr:colOff>
                    <xdr:row>38</xdr:row>
                    <xdr:rowOff>152400</xdr:rowOff>
                  </to>
                </anchor>
              </controlPr>
            </control>
          </mc:Choice>
        </mc:AlternateContent>
        <mc:AlternateContent xmlns:mc="http://schemas.openxmlformats.org/markup-compatibility/2006">
          <mc:Choice Requires="x14">
            <control shapeId="9807" r:id="rId28" name="Check Box 1615">
              <controlPr defaultSize="0" autoFill="0" autoLine="0" autoPict="0" altText="Verbal threat in person">
                <anchor moveWithCells="1">
                  <from>
                    <xdr:col>2</xdr:col>
                    <xdr:colOff>57150</xdr:colOff>
                    <xdr:row>40</xdr:row>
                    <xdr:rowOff>38100</xdr:rowOff>
                  </from>
                  <to>
                    <xdr:col>2</xdr:col>
                    <xdr:colOff>1657350</xdr:colOff>
                    <xdr:row>41</xdr:row>
                    <xdr:rowOff>85725</xdr:rowOff>
                  </to>
                </anchor>
              </controlPr>
            </control>
          </mc:Choice>
        </mc:AlternateContent>
        <mc:AlternateContent xmlns:mc="http://schemas.openxmlformats.org/markup-compatibility/2006">
          <mc:Choice Requires="x14">
            <control shapeId="9808" r:id="rId29" name="Check Box 1616">
              <controlPr defaultSize="0" autoFill="0" autoLine="0" autoPict="0" altText="Verbal threat in person">
                <anchor moveWithCells="1">
                  <from>
                    <xdr:col>2</xdr:col>
                    <xdr:colOff>57150</xdr:colOff>
                    <xdr:row>41</xdr:row>
                    <xdr:rowOff>85725</xdr:rowOff>
                  </from>
                  <to>
                    <xdr:col>2</xdr:col>
                    <xdr:colOff>1657350</xdr:colOff>
                    <xdr:row>42</xdr:row>
                    <xdr:rowOff>114300</xdr:rowOff>
                  </to>
                </anchor>
              </controlPr>
            </control>
          </mc:Choice>
        </mc:AlternateContent>
        <mc:AlternateContent xmlns:mc="http://schemas.openxmlformats.org/markup-compatibility/2006">
          <mc:Choice Requires="x14">
            <control shapeId="9809" r:id="rId30" name="Check Box 1617">
              <controlPr defaultSize="0" autoFill="0" autoLine="0" autoPict="0" altText="Verbal threat in person">
                <anchor moveWithCells="1">
                  <from>
                    <xdr:col>2</xdr:col>
                    <xdr:colOff>57150</xdr:colOff>
                    <xdr:row>42</xdr:row>
                    <xdr:rowOff>95250</xdr:rowOff>
                  </from>
                  <to>
                    <xdr:col>2</xdr:col>
                    <xdr:colOff>1533525</xdr:colOff>
                    <xdr:row>43</xdr:row>
                    <xdr:rowOff>133350</xdr:rowOff>
                  </to>
                </anchor>
              </controlPr>
            </control>
          </mc:Choice>
        </mc:AlternateContent>
        <mc:AlternateContent xmlns:mc="http://schemas.openxmlformats.org/markup-compatibility/2006">
          <mc:Choice Requires="x14">
            <control shapeId="9810" r:id="rId31" name="Check Box 1618">
              <controlPr defaultSize="0" autoFill="0" autoLine="0" autoPict="0" altText="Verbal threat in person">
                <anchor moveWithCells="1">
                  <from>
                    <xdr:col>2</xdr:col>
                    <xdr:colOff>57150</xdr:colOff>
                    <xdr:row>43</xdr:row>
                    <xdr:rowOff>114300</xdr:rowOff>
                  </from>
                  <to>
                    <xdr:col>2</xdr:col>
                    <xdr:colOff>1409700</xdr:colOff>
                    <xdr:row>44</xdr:row>
                    <xdr:rowOff>161925</xdr:rowOff>
                  </to>
                </anchor>
              </controlPr>
            </control>
          </mc:Choice>
        </mc:AlternateContent>
        <mc:AlternateContent xmlns:mc="http://schemas.openxmlformats.org/markup-compatibility/2006">
          <mc:Choice Requires="x14">
            <control shapeId="9811" r:id="rId32" name="Check Box 1619">
              <controlPr defaultSize="0" autoFill="0" autoLine="0" autoPict="0" altText="Verbal threat in person">
                <anchor moveWithCells="1">
                  <from>
                    <xdr:col>2</xdr:col>
                    <xdr:colOff>57150</xdr:colOff>
                    <xdr:row>44</xdr:row>
                    <xdr:rowOff>161925</xdr:rowOff>
                  </from>
                  <to>
                    <xdr:col>2</xdr:col>
                    <xdr:colOff>1447800</xdr:colOff>
                    <xdr:row>45</xdr:row>
                    <xdr:rowOff>171450</xdr:rowOff>
                  </to>
                </anchor>
              </controlPr>
            </control>
          </mc:Choice>
        </mc:AlternateContent>
        <mc:AlternateContent xmlns:mc="http://schemas.openxmlformats.org/markup-compatibility/2006">
          <mc:Choice Requires="x14">
            <control shapeId="9812" r:id="rId33" name="Check Box 1620">
              <controlPr defaultSize="0" autoFill="0" autoLine="0" autoPict="0" altText="Verbal threat in person">
                <anchor moveWithCells="1">
                  <from>
                    <xdr:col>2</xdr:col>
                    <xdr:colOff>57150</xdr:colOff>
                    <xdr:row>45</xdr:row>
                    <xdr:rowOff>180975</xdr:rowOff>
                  </from>
                  <to>
                    <xdr:col>2</xdr:col>
                    <xdr:colOff>1447800</xdr:colOff>
                    <xdr:row>47</xdr:row>
                    <xdr:rowOff>9525</xdr:rowOff>
                  </to>
                </anchor>
              </controlPr>
            </control>
          </mc:Choice>
        </mc:AlternateContent>
        <mc:AlternateContent xmlns:mc="http://schemas.openxmlformats.org/markup-compatibility/2006">
          <mc:Choice Requires="x14">
            <control shapeId="9813" r:id="rId34" name="Check Box 1621">
              <controlPr defaultSize="0" autoFill="0" autoLine="0" autoPict="0" altText="Verbal threat in person">
                <anchor moveWithCells="1">
                  <from>
                    <xdr:col>2</xdr:col>
                    <xdr:colOff>85725</xdr:colOff>
                    <xdr:row>52</xdr:row>
                    <xdr:rowOff>38100</xdr:rowOff>
                  </from>
                  <to>
                    <xdr:col>2</xdr:col>
                    <xdr:colOff>1628775</xdr:colOff>
                    <xdr:row>52</xdr:row>
                    <xdr:rowOff>171450</xdr:rowOff>
                  </to>
                </anchor>
              </controlPr>
            </control>
          </mc:Choice>
        </mc:AlternateContent>
        <mc:AlternateContent xmlns:mc="http://schemas.openxmlformats.org/markup-compatibility/2006">
          <mc:Choice Requires="x14">
            <control shapeId="9814" r:id="rId35" name="Check Box 1622">
              <controlPr defaultSize="0" autoFill="0" autoLine="0" autoPict="0" altText="Verbal threat in person">
                <anchor moveWithCells="1">
                  <from>
                    <xdr:col>2</xdr:col>
                    <xdr:colOff>85725</xdr:colOff>
                    <xdr:row>52</xdr:row>
                    <xdr:rowOff>180975</xdr:rowOff>
                  </from>
                  <to>
                    <xdr:col>2</xdr:col>
                    <xdr:colOff>1628775</xdr:colOff>
                    <xdr:row>53</xdr:row>
                    <xdr:rowOff>95250</xdr:rowOff>
                  </to>
                </anchor>
              </controlPr>
            </control>
          </mc:Choice>
        </mc:AlternateContent>
        <mc:AlternateContent xmlns:mc="http://schemas.openxmlformats.org/markup-compatibility/2006">
          <mc:Choice Requires="x14">
            <control shapeId="9815" r:id="rId36" name="Check Box 1623">
              <controlPr defaultSize="0" autoFill="0" autoLine="0" autoPict="0" altText="Verbal threat in person">
                <anchor moveWithCells="1">
                  <from>
                    <xdr:col>2</xdr:col>
                    <xdr:colOff>85725</xdr:colOff>
                    <xdr:row>53</xdr:row>
                    <xdr:rowOff>85725</xdr:rowOff>
                  </from>
                  <to>
                    <xdr:col>2</xdr:col>
                    <xdr:colOff>1514475</xdr:colOff>
                    <xdr:row>54</xdr:row>
                    <xdr:rowOff>19050</xdr:rowOff>
                  </to>
                </anchor>
              </controlPr>
            </control>
          </mc:Choice>
        </mc:AlternateContent>
        <mc:AlternateContent xmlns:mc="http://schemas.openxmlformats.org/markup-compatibility/2006">
          <mc:Choice Requires="x14">
            <control shapeId="9816" r:id="rId37" name="Check Box 1624">
              <controlPr defaultSize="0" autoFill="0" autoLine="0" autoPict="0" altText="Verbal threat in person">
                <anchor moveWithCells="1">
                  <from>
                    <xdr:col>2</xdr:col>
                    <xdr:colOff>85725</xdr:colOff>
                    <xdr:row>54</xdr:row>
                    <xdr:rowOff>19050</xdr:rowOff>
                  </from>
                  <to>
                    <xdr:col>2</xdr:col>
                    <xdr:colOff>1390650</xdr:colOff>
                    <xdr:row>54</xdr:row>
                    <xdr:rowOff>152400</xdr:rowOff>
                  </to>
                </anchor>
              </controlPr>
            </control>
          </mc:Choice>
        </mc:AlternateContent>
        <mc:AlternateContent xmlns:mc="http://schemas.openxmlformats.org/markup-compatibility/2006">
          <mc:Choice Requires="x14">
            <control shapeId="9817" r:id="rId38" name="Check Box 1625">
              <controlPr defaultSize="0" autoFill="0" autoLine="0" autoPict="0" altText="Verbal threat in person">
                <anchor moveWithCells="1">
                  <from>
                    <xdr:col>2</xdr:col>
                    <xdr:colOff>85725</xdr:colOff>
                    <xdr:row>54</xdr:row>
                    <xdr:rowOff>152400</xdr:rowOff>
                  </from>
                  <to>
                    <xdr:col>2</xdr:col>
                    <xdr:colOff>1428750</xdr:colOff>
                    <xdr:row>55</xdr:row>
                    <xdr:rowOff>76200</xdr:rowOff>
                  </to>
                </anchor>
              </controlPr>
            </control>
          </mc:Choice>
        </mc:AlternateContent>
        <mc:AlternateContent xmlns:mc="http://schemas.openxmlformats.org/markup-compatibility/2006">
          <mc:Choice Requires="x14">
            <control shapeId="9818" r:id="rId39" name="Check Box 1626">
              <controlPr defaultSize="0" autoFill="0" autoLine="0" autoPict="0" altText="Verbal threat in person">
                <anchor moveWithCells="1">
                  <from>
                    <xdr:col>2</xdr:col>
                    <xdr:colOff>85725</xdr:colOff>
                    <xdr:row>55</xdr:row>
                    <xdr:rowOff>76200</xdr:rowOff>
                  </from>
                  <to>
                    <xdr:col>2</xdr:col>
                    <xdr:colOff>1428750</xdr:colOff>
                    <xdr:row>55</xdr:row>
                    <xdr:rowOff>200025</xdr:rowOff>
                  </to>
                </anchor>
              </controlPr>
            </control>
          </mc:Choice>
        </mc:AlternateContent>
        <mc:AlternateContent xmlns:mc="http://schemas.openxmlformats.org/markup-compatibility/2006">
          <mc:Choice Requires="x14">
            <control shapeId="9819" r:id="rId40" name="Check Box 1627">
              <controlPr defaultSize="0" autoFill="0" autoLine="0" autoPict="0" altText="Verbal threat in person">
                <anchor moveWithCells="1">
                  <from>
                    <xdr:col>2</xdr:col>
                    <xdr:colOff>95250</xdr:colOff>
                    <xdr:row>56</xdr:row>
                    <xdr:rowOff>76200</xdr:rowOff>
                  </from>
                  <to>
                    <xdr:col>2</xdr:col>
                    <xdr:colOff>1524000</xdr:colOff>
                    <xdr:row>57</xdr:row>
                    <xdr:rowOff>57150</xdr:rowOff>
                  </to>
                </anchor>
              </controlPr>
            </control>
          </mc:Choice>
        </mc:AlternateContent>
        <mc:AlternateContent xmlns:mc="http://schemas.openxmlformats.org/markup-compatibility/2006">
          <mc:Choice Requires="x14">
            <control shapeId="9820" r:id="rId41" name="Check Box 1628">
              <controlPr defaultSize="0" autoFill="0" autoLine="0" autoPict="0" altText="Verbal threat in person">
                <anchor moveWithCells="1">
                  <from>
                    <xdr:col>2</xdr:col>
                    <xdr:colOff>95250</xdr:colOff>
                    <xdr:row>57</xdr:row>
                    <xdr:rowOff>66675</xdr:rowOff>
                  </from>
                  <to>
                    <xdr:col>2</xdr:col>
                    <xdr:colOff>1524000</xdr:colOff>
                    <xdr:row>58</xdr:row>
                    <xdr:rowOff>47625</xdr:rowOff>
                  </to>
                </anchor>
              </controlPr>
            </control>
          </mc:Choice>
        </mc:AlternateContent>
        <mc:AlternateContent xmlns:mc="http://schemas.openxmlformats.org/markup-compatibility/2006">
          <mc:Choice Requires="x14">
            <control shapeId="9821" r:id="rId42" name="Check Box 1629">
              <controlPr defaultSize="0" autoFill="0" autoLine="0" autoPict="0" altText="Verbal threat in person">
                <anchor moveWithCells="1">
                  <from>
                    <xdr:col>2</xdr:col>
                    <xdr:colOff>95250</xdr:colOff>
                    <xdr:row>58</xdr:row>
                    <xdr:rowOff>38100</xdr:rowOff>
                  </from>
                  <to>
                    <xdr:col>2</xdr:col>
                    <xdr:colOff>1419225</xdr:colOff>
                    <xdr:row>59</xdr:row>
                    <xdr:rowOff>28575</xdr:rowOff>
                  </to>
                </anchor>
              </controlPr>
            </control>
          </mc:Choice>
        </mc:AlternateContent>
        <mc:AlternateContent xmlns:mc="http://schemas.openxmlformats.org/markup-compatibility/2006">
          <mc:Choice Requires="x14">
            <control shapeId="9822" r:id="rId43" name="Check Box 1630">
              <controlPr defaultSize="0" autoFill="0" autoLine="0" autoPict="0" altText="Verbal threat in person">
                <anchor moveWithCells="1">
                  <from>
                    <xdr:col>2</xdr:col>
                    <xdr:colOff>95250</xdr:colOff>
                    <xdr:row>59</xdr:row>
                    <xdr:rowOff>19050</xdr:rowOff>
                  </from>
                  <to>
                    <xdr:col>2</xdr:col>
                    <xdr:colOff>1304925</xdr:colOff>
                    <xdr:row>60</xdr:row>
                    <xdr:rowOff>19050</xdr:rowOff>
                  </to>
                </anchor>
              </controlPr>
            </control>
          </mc:Choice>
        </mc:AlternateContent>
        <mc:AlternateContent xmlns:mc="http://schemas.openxmlformats.org/markup-compatibility/2006">
          <mc:Choice Requires="x14">
            <control shapeId="9823" r:id="rId44" name="Check Box 1631">
              <controlPr defaultSize="0" autoFill="0" autoLine="0" autoPict="0" altText="Verbal threat in person">
                <anchor moveWithCells="1">
                  <from>
                    <xdr:col>2</xdr:col>
                    <xdr:colOff>95250</xdr:colOff>
                    <xdr:row>60</xdr:row>
                    <xdr:rowOff>19050</xdr:rowOff>
                  </from>
                  <to>
                    <xdr:col>2</xdr:col>
                    <xdr:colOff>1333500</xdr:colOff>
                    <xdr:row>60</xdr:row>
                    <xdr:rowOff>180975</xdr:rowOff>
                  </to>
                </anchor>
              </controlPr>
            </control>
          </mc:Choice>
        </mc:AlternateContent>
        <mc:AlternateContent xmlns:mc="http://schemas.openxmlformats.org/markup-compatibility/2006">
          <mc:Choice Requires="x14">
            <control shapeId="9824" r:id="rId45" name="Check Box 1632">
              <controlPr defaultSize="0" autoFill="0" autoLine="0" autoPict="0" altText="Verbal threat in person">
                <anchor moveWithCells="1">
                  <from>
                    <xdr:col>2</xdr:col>
                    <xdr:colOff>95250</xdr:colOff>
                    <xdr:row>60</xdr:row>
                    <xdr:rowOff>180975</xdr:rowOff>
                  </from>
                  <to>
                    <xdr:col>2</xdr:col>
                    <xdr:colOff>1333500</xdr:colOff>
                    <xdr:row>61</xdr:row>
                    <xdr:rowOff>171450</xdr:rowOff>
                  </to>
                </anchor>
              </controlPr>
            </control>
          </mc:Choice>
        </mc:AlternateContent>
        <mc:AlternateContent xmlns:mc="http://schemas.openxmlformats.org/markup-compatibility/2006">
          <mc:Choice Requires="x14">
            <control shapeId="9825" r:id="rId46" name="Check Box 1633">
              <controlPr defaultSize="0" autoFill="0" autoLine="0" autoPict="0" altText="Verbal threat in person">
                <anchor moveWithCells="1">
                  <from>
                    <xdr:col>2</xdr:col>
                    <xdr:colOff>57150</xdr:colOff>
                    <xdr:row>65</xdr:row>
                    <xdr:rowOff>38100</xdr:rowOff>
                  </from>
                  <to>
                    <xdr:col>2</xdr:col>
                    <xdr:colOff>1657350</xdr:colOff>
                    <xdr:row>66</xdr:row>
                    <xdr:rowOff>19050</xdr:rowOff>
                  </to>
                </anchor>
              </controlPr>
            </control>
          </mc:Choice>
        </mc:AlternateContent>
        <mc:AlternateContent xmlns:mc="http://schemas.openxmlformats.org/markup-compatibility/2006">
          <mc:Choice Requires="x14">
            <control shapeId="9826" r:id="rId47" name="Check Box 1634">
              <controlPr defaultSize="0" autoFill="0" autoLine="0" autoPict="0" altText="Verbal threat in person">
                <anchor moveWithCells="1">
                  <from>
                    <xdr:col>2</xdr:col>
                    <xdr:colOff>57150</xdr:colOff>
                    <xdr:row>66</xdr:row>
                    <xdr:rowOff>19050</xdr:rowOff>
                  </from>
                  <to>
                    <xdr:col>2</xdr:col>
                    <xdr:colOff>1657350</xdr:colOff>
                    <xdr:row>66</xdr:row>
                    <xdr:rowOff>171450</xdr:rowOff>
                  </to>
                </anchor>
              </controlPr>
            </control>
          </mc:Choice>
        </mc:AlternateContent>
        <mc:AlternateContent xmlns:mc="http://schemas.openxmlformats.org/markup-compatibility/2006">
          <mc:Choice Requires="x14">
            <control shapeId="9827" r:id="rId48" name="Check Box 1635">
              <controlPr defaultSize="0" autoFill="0" autoLine="0" autoPict="0" altText="Verbal threat in person">
                <anchor moveWithCells="1">
                  <from>
                    <xdr:col>2</xdr:col>
                    <xdr:colOff>57150</xdr:colOff>
                    <xdr:row>66</xdr:row>
                    <xdr:rowOff>161925</xdr:rowOff>
                  </from>
                  <to>
                    <xdr:col>2</xdr:col>
                    <xdr:colOff>1533525</xdr:colOff>
                    <xdr:row>67</xdr:row>
                    <xdr:rowOff>133350</xdr:rowOff>
                  </to>
                </anchor>
              </controlPr>
            </control>
          </mc:Choice>
        </mc:AlternateContent>
        <mc:AlternateContent xmlns:mc="http://schemas.openxmlformats.org/markup-compatibility/2006">
          <mc:Choice Requires="x14">
            <control shapeId="9828" r:id="rId49" name="Check Box 1636">
              <controlPr defaultSize="0" autoFill="0" autoLine="0" autoPict="0" altText="Verbal threat in person">
                <anchor moveWithCells="1">
                  <from>
                    <xdr:col>2</xdr:col>
                    <xdr:colOff>57150</xdr:colOff>
                    <xdr:row>67</xdr:row>
                    <xdr:rowOff>123825</xdr:rowOff>
                  </from>
                  <to>
                    <xdr:col>2</xdr:col>
                    <xdr:colOff>1409700</xdr:colOff>
                    <xdr:row>68</xdr:row>
                    <xdr:rowOff>104775</xdr:rowOff>
                  </to>
                </anchor>
              </controlPr>
            </control>
          </mc:Choice>
        </mc:AlternateContent>
        <mc:AlternateContent xmlns:mc="http://schemas.openxmlformats.org/markup-compatibility/2006">
          <mc:Choice Requires="x14">
            <control shapeId="9829" r:id="rId50" name="Check Box 1637">
              <controlPr defaultSize="0" autoFill="0" autoLine="0" autoPict="0" altText="Verbal threat in person">
                <anchor moveWithCells="1">
                  <from>
                    <xdr:col>2</xdr:col>
                    <xdr:colOff>57150</xdr:colOff>
                    <xdr:row>68</xdr:row>
                    <xdr:rowOff>104775</xdr:rowOff>
                  </from>
                  <to>
                    <xdr:col>2</xdr:col>
                    <xdr:colOff>1447800</xdr:colOff>
                    <xdr:row>69</xdr:row>
                    <xdr:rowOff>57150</xdr:rowOff>
                  </to>
                </anchor>
              </controlPr>
            </control>
          </mc:Choice>
        </mc:AlternateContent>
        <mc:AlternateContent xmlns:mc="http://schemas.openxmlformats.org/markup-compatibility/2006">
          <mc:Choice Requires="x14">
            <control shapeId="9830" r:id="rId51" name="Check Box 1638">
              <controlPr defaultSize="0" autoFill="0" autoLine="0" autoPict="0" altText="Verbal threat in person">
                <anchor moveWithCells="1">
                  <from>
                    <xdr:col>2</xdr:col>
                    <xdr:colOff>57150</xdr:colOff>
                    <xdr:row>69</xdr:row>
                    <xdr:rowOff>57150</xdr:rowOff>
                  </from>
                  <to>
                    <xdr:col>2</xdr:col>
                    <xdr:colOff>1447800</xdr:colOff>
                    <xdr:row>70</xdr:row>
                    <xdr:rowOff>28575</xdr:rowOff>
                  </to>
                </anchor>
              </controlPr>
            </control>
          </mc:Choice>
        </mc:AlternateContent>
        <mc:AlternateContent xmlns:mc="http://schemas.openxmlformats.org/markup-compatibility/2006">
          <mc:Choice Requires="x14">
            <control shapeId="9831" r:id="rId52" name="Check Box 1639">
              <controlPr defaultSize="0" autoFill="0" autoLine="0" autoPict="0" altText="Verbal threat in person">
                <anchor moveWithCells="1">
                  <from>
                    <xdr:col>2</xdr:col>
                    <xdr:colOff>0</xdr:colOff>
                    <xdr:row>75</xdr:row>
                    <xdr:rowOff>133350</xdr:rowOff>
                  </from>
                  <to>
                    <xdr:col>2</xdr:col>
                    <xdr:colOff>1600200</xdr:colOff>
                    <xdr:row>76</xdr:row>
                    <xdr:rowOff>161925</xdr:rowOff>
                  </to>
                </anchor>
              </controlPr>
            </control>
          </mc:Choice>
        </mc:AlternateContent>
        <mc:AlternateContent xmlns:mc="http://schemas.openxmlformats.org/markup-compatibility/2006">
          <mc:Choice Requires="x14">
            <control shapeId="9832" r:id="rId53" name="Check Box 1640">
              <controlPr defaultSize="0" autoFill="0" autoLine="0" autoPict="0" altText="Verbal threat in person">
                <anchor moveWithCells="1">
                  <from>
                    <xdr:col>2</xdr:col>
                    <xdr:colOff>0</xdr:colOff>
                    <xdr:row>76</xdr:row>
                    <xdr:rowOff>171450</xdr:rowOff>
                  </from>
                  <to>
                    <xdr:col>2</xdr:col>
                    <xdr:colOff>1600200</xdr:colOff>
                    <xdr:row>78</xdr:row>
                    <xdr:rowOff>9525</xdr:rowOff>
                  </to>
                </anchor>
              </controlPr>
            </control>
          </mc:Choice>
        </mc:AlternateContent>
        <mc:AlternateContent xmlns:mc="http://schemas.openxmlformats.org/markup-compatibility/2006">
          <mc:Choice Requires="x14">
            <control shapeId="9833" r:id="rId54" name="Check Box 1641">
              <controlPr defaultSize="0" autoFill="0" autoLine="0" autoPict="0" altText="Verbal threat in person">
                <anchor moveWithCells="1">
                  <from>
                    <xdr:col>2</xdr:col>
                    <xdr:colOff>0</xdr:colOff>
                    <xdr:row>77</xdr:row>
                    <xdr:rowOff>180975</xdr:rowOff>
                  </from>
                  <to>
                    <xdr:col>2</xdr:col>
                    <xdr:colOff>1485900</xdr:colOff>
                    <xdr:row>79</xdr:row>
                    <xdr:rowOff>19050</xdr:rowOff>
                  </to>
                </anchor>
              </controlPr>
            </control>
          </mc:Choice>
        </mc:AlternateContent>
        <mc:AlternateContent xmlns:mc="http://schemas.openxmlformats.org/markup-compatibility/2006">
          <mc:Choice Requires="x14">
            <control shapeId="9834" r:id="rId55" name="Check Box 1642">
              <controlPr defaultSize="0" autoFill="0" autoLine="0" autoPict="0" altText="Verbal threat in person">
                <anchor moveWithCells="1">
                  <from>
                    <xdr:col>2</xdr:col>
                    <xdr:colOff>0</xdr:colOff>
                    <xdr:row>79</xdr:row>
                    <xdr:rowOff>9525</xdr:rowOff>
                  </from>
                  <to>
                    <xdr:col>2</xdr:col>
                    <xdr:colOff>1352550</xdr:colOff>
                    <xdr:row>80</xdr:row>
                    <xdr:rowOff>57150</xdr:rowOff>
                  </to>
                </anchor>
              </controlPr>
            </control>
          </mc:Choice>
        </mc:AlternateContent>
        <mc:AlternateContent xmlns:mc="http://schemas.openxmlformats.org/markup-compatibility/2006">
          <mc:Choice Requires="x14">
            <control shapeId="9835" r:id="rId56" name="Check Box 1643">
              <controlPr defaultSize="0" autoFill="0" autoLine="0" autoPict="0" altText="Verbal threat in person">
                <anchor moveWithCells="1">
                  <from>
                    <xdr:col>2</xdr:col>
                    <xdr:colOff>0</xdr:colOff>
                    <xdr:row>80</xdr:row>
                    <xdr:rowOff>57150</xdr:rowOff>
                  </from>
                  <to>
                    <xdr:col>2</xdr:col>
                    <xdr:colOff>1390650</xdr:colOff>
                    <xdr:row>81</xdr:row>
                    <xdr:rowOff>66675</xdr:rowOff>
                  </to>
                </anchor>
              </controlPr>
            </control>
          </mc:Choice>
        </mc:AlternateContent>
        <mc:AlternateContent xmlns:mc="http://schemas.openxmlformats.org/markup-compatibility/2006">
          <mc:Choice Requires="x14">
            <control shapeId="9836" r:id="rId57" name="Check Box 1644">
              <controlPr defaultSize="0" autoFill="0" autoLine="0" autoPict="0" altText="Verbal threat in person">
                <anchor moveWithCells="1">
                  <from>
                    <xdr:col>2</xdr:col>
                    <xdr:colOff>0</xdr:colOff>
                    <xdr:row>81</xdr:row>
                    <xdr:rowOff>76200</xdr:rowOff>
                  </from>
                  <to>
                    <xdr:col>2</xdr:col>
                    <xdr:colOff>1390650</xdr:colOff>
                    <xdr:row>82</xdr:row>
                    <xdr:rowOff>95250</xdr:rowOff>
                  </to>
                </anchor>
              </controlPr>
            </control>
          </mc:Choice>
        </mc:AlternateContent>
        <mc:AlternateContent xmlns:mc="http://schemas.openxmlformats.org/markup-compatibility/2006">
          <mc:Choice Requires="x14">
            <control shapeId="9837" r:id="rId58" name="Check Box 1645">
              <controlPr defaultSize="0" autoFill="0" autoLine="0" autoPict="0" altText="Verbal threat in person">
                <anchor moveWithCells="1">
                  <from>
                    <xdr:col>2</xdr:col>
                    <xdr:colOff>76200</xdr:colOff>
                    <xdr:row>85</xdr:row>
                    <xdr:rowOff>0</xdr:rowOff>
                  </from>
                  <to>
                    <xdr:col>2</xdr:col>
                    <xdr:colOff>1619250</xdr:colOff>
                    <xdr:row>85</xdr:row>
                    <xdr:rowOff>171450</xdr:rowOff>
                  </to>
                </anchor>
              </controlPr>
            </control>
          </mc:Choice>
        </mc:AlternateContent>
        <mc:AlternateContent xmlns:mc="http://schemas.openxmlformats.org/markup-compatibility/2006">
          <mc:Choice Requires="x14">
            <control shapeId="9838" r:id="rId59" name="Check Box 1646">
              <controlPr defaultSize="0" autoFill="0" autoLine="0" autoPict="0" altText="Verbal threat in person">
                <anchor moveWithCells="1">
                  <from>
                    <xdr:col>2</xdr:col>
                    <xdr:colOff>76200</xdr:colOff>
                    <xdr:row>85</xdr:row>
                    <xdr:rowOff>171450</xdr:rowOff>
                  </from>
                  <to>
                    <xdr:col>2</xdr:col>
                    <xdr:colOff>1619250</xdr:colOff>
                    <xdr:row>86</xdr:row>
                    <xdr:rowOff>133350</xdr:rowOff>
                  </to>
                </anchor>
              </controlPr>
            </control>
          </mc:Choice>
        </mc:AlternateContent>
        <mc:AlternateContent xmlns:mc="http://schemas.openxmlformats.org/markup-compatibility/2006">
          <mc:Choice Requires="x14">
            <control shapeId="9839" r:id="rId60" name="Check Box 1647">
              <controlPr defaultSize="0" autoFill="0" autoLine="0" autoPict="0" altText="Verbal threat in person">
                <anchor moveWithCells="1">
                  <from>
                    <xdr:col>2</xdr:col>
                    <xdr:colOff>76200</xdr:colOff>
                    <xdr:row>86</xdr:row>
                    <xdr:rowOff>123825</xdr:rowOff>
                  </from>
                  <to>
                    <xdr:col>2</xdr:col>
                    <xdr:colOff>1504950</xdr:colOff>
                    <xdr:row>87</xdr:row>
                    <xdr:rowOff>95250</xdr:rowOff>
                  </to>
                </anchor>
              </controlPr>
            </control>
          </mc:Choice>
        </mc:AlternateContent>
        <mc:AlternateContent xmlns:mc="http://schemas.openxmlformats.org/markup-compatibility/2006">
          <mc:Choice Requires="x14">
            <control shapeId="9840" r:id="rId61" name="Check Box 1648">
              <controlPr defaultSize="0" autoFill="0" autoLine="0" autoPict="0" altText="Verbal threat in person">
                <anchor moveWithCells="1">
                  <from>
                    <xdr:col>2</xdr:col>
                    <xdr:colOff>76200</xdr:colOff>
                    <xdr:row>87</xdr:row>
                    <xdr:rowOff>85725</xdr:rowOff>
                  </from>
                  <to>
                    <xdr:col>2</xdr:col>
                    <xdr:colOff>1381125</xdr:colOff>
                    <xdr:row>88</xdr:row>
                    <xdr:rowOff>66675</xdr:rowOff>
                  </to>
                </anchor>
              </controlPr>
            </control>
          </mc:Choice>
        </mc:AlternateContent>
        <mc:AlternateContent xmlns:mc="http://schemas.openxmlformats.org/markup-compatibility/2006">
          <mc:Choice Requires="x14">
            <control shapeId="9841" r:id="rId62" name="Check Box 1649">
              <controlPr defaultSize="0" autoFill="0" autoLine="0" autoPict="0" altText="Verbal threat in person">
                <anchor moveWithCells="1">
                  <from>
                    <xdr:col>2</xdr:col>
                    <xdr:colOff>76200</xdr:colOff>
                    <xdr:row>88</xdr:row>
                    <xdr:rowOff>66675</xdr:rowOff>
                  </from>
                  <to>
                    <xdr:col>2</xdr:col>
                    <xdr:colOff>1419225</xdr:colOff>
                    <xdr:row>89</xdr:row>
                    <xdr:rowOff>38100</xdr:rowOff>
                  </to>
                </anchor>
              </controlPr>
            </control>
          </mc:Choice>
        </mc:AlternateContent>
        <mc:AlternateContent xmlns:mc="http://schemas.openxmlformats.org/markup-compatibility/2006">
          <mc:Choice Requires="x14">
            <control shapeId="9842" r:id="rId63" name="Check Box 1650">
              <controlPr defaultSize="0" autoFill="0" autoLine="0" autoPict="0" altText="Verbal threat in person">
                <anchor moveWithCells="1">
                  <from>
                    <xdr:col>2</xdr:col>
                    <xdr:colOff>76200</xdr:colOff>
                    <xdr:row>89</xdr:row>
                    <xdr:rowOff>38100</xdr:rowOff>
                  </from>
                  <to>
                    <xdr:col>2</xdr:col>
                    <xdr:colOff>1419225</xdr:colOff>
                    <xdr:row>89</xdr:row>
                    <xdr:rowOff>200025</xdr:rowOff>
                  </to>
                </anchor>
              </controlPr>
            </control>
          </mc:Choice>
        </mc:AlternateContent>
        <mc:AlternateContent xmlns:mc="http://schemas.openxmlformats.org/markup-compatibility/2006">
          <mc:Choice Requires="x14">
            <control shapeId="9843" r:id="rId64" name="Check Box 1651">
              <controlPr defaultSize="0" autoFill="0" autoLine="0" autoPict="0" altText="Verbal threat in person">
                <anchor moveWithCells="1">
                  <from>
                    <xdr:col>2</xdr:col>
                    <xdr:colOff>85725</xdr:colOff>
                    <xdr:row>90</xdr:row>
                    <xdr:rowOff>28575</xdr:rowOff>
                  </from>
                  <to>
                    <xdr:col>2</xdr:col>
                    <xdr:colOff>1704975</xdr:colOff>
                    <xdr:row>90</xdr:row>
                    <xdr:rowOff>190500</xdr:rowOff>
                  </to>
                </anchor>
              </controlPr>
            </control>
          </mc:Choice>
        </mc:AlternateContent>
        <mc:AlternateContent xmlns:mc="http://schemas.openxmlformats.org/markup-compatibility/2006">
          <mc:Choice Requires="x14">
            <control shapeId="9844" r:id="rId65" name="Check Box 1652">
              <controlPr defaultSize="0" autoFill="0" autoLine="0" autoPict="0" altText="Verbal threat in person">
                <anchor moveWithCells="1">
                  <from>
                    <xdr:col>2</xdr:col>
                    <xdr:colOff>85725</xdr:colOff>
                    <xdr:row>90</xdr:row>
                    <xdr:rowOff>190500</xdr:rowOff>
                  </from>
                  <to>
                    <xdr:col>2</xdr:col>
                    <xdr:colOff>1704975</xdr:colOff>
                    <xdr:row>91</xdr:row>
                    <xdr:rowOff>142875</xdr:rowOff>
                  </to>
                </anchor>
              </controlPr>
            </control>
          </mc:Choice>
        </mc:AlternateContent>
        <mc:AlternateContent xmlns:mc="http://schemas.openxmlformats.org/markup-compatibility/2006">
          <mc:Choice Requires="x14">
            <control shapeId="9845" r:id="rId66" name="Check Box 1653">
              <controlPr defaultSize="0" autoFill="0" autoLine="0" autoPict="0" altText="Verbal threat in person">
                <anchor moveWithCells="1">
                  <from>
                    <xdr:col>2</xdr:col>
                    <xdr:colOff>85725</xdr:colOff>
                    <xdr:row>91</xdr:row>
                    <xdr:rowOff>133350</xdr:rowOff>
                  </from>
                  <to>
                    <xdr:col>2</xdr:col>
                    <xdr:colOff>1581150</xdr:colOff>
                    <xdr:row>92</xdr:row>
                    <xdr:rowOff>95250</xdr:rowOff>
                  </to>
                </anchor>
              </controlPr>
            </control>
          </mc:Choice>
        </mc:AlternateContent>
        <mc:AlternateContent xmlns:mc="http://schemas.openxmlformats.org/markup-compatibility/2006">
          <mc:Choice Requires="x14">
            <control shapeId="9846" r:id="rId67" name="Check Box 1654">
              <controlPr defaultSize="0" autoFill="0" autoLine="0" autoPict="0" altText="Verbal threat in person">
                <anchor moveWithCells="1">
                  <from>
                    <xdr:col>2</xdr:col>
                    <xdr:colOff>85725</xdr:colOff>
                    <xdr:row>92</xdr:row>
                    <xdr:rowOff>85725</xdr:rowOff>
                  </from>
                  <to>
                    <xdr:col>2</xdr:col>
                    <xdr:colOff>1447800</xdr:colOff>
                    <xdr:row>93</xdr:row>
                    <xdr:rowOff>57150</xdr:rowOff>
                  </to>
                </anchor>
              </controlPr>
            </control>
          </mc:Choice>
        </mc:AlternateContent>
        <mc:AlternateContent xmlns:mc="http://schemas.openxmlformats.org/markup-compatibility/2006">
          <mc:Choice Requires="x14">
            <control shapeId="9847" r:id="rId68" name="Check Box 1655">
              <controlPr defaultSize="0" autoFill="0" autoLine="0" autoPict="0" altText="Verbal threat in person">
                <anchor moveWithCells="1">
                  <from>
                    <xdr:col>2</xdr:col>
                    <xdr:colOff>85725</xdr:colOff>
                    <xdr:row>93</xdr:row>
                    <xdr:rowOff>57150</xdr:rowOff>
                  </from>
                  <to>
                    <xdr:col>2</xdr:col>
                    <xdr:colOff>1495425</xdr:colOff>
                    <xdr:row>94</xdr:row>
                    <xdr:rowOff>9525</xdr:rowOff>
                  </to>
                </anchor>
              </controlPr>
            </control>
          </mc:Choice>
        </mc:AlternateContent>
        <mc:AlternateContent xmlns:mc="http://schemas.openxmlformats.org/markup-compatibility/2006">
          <mc:Choice Requires="x14">
            <control shapeId="9848" r:id="rId69" name="Check Box 1656">
              <controlPr defaultSize="0" autoFill="0" autoLine="0" autoPict="0" altText="Verbal threat in person">
                <anchor moveWithCells="1">
                  <from>
                    <xdr:col>2</xdr:col>
                    <xdr:colOff>85725</xdr:colOff>
                    <xdr:row>94</xdr:row>
                    <xdr:rowOff>9525</xdr:rowOff>
                  </from>
                  <to>
                    <xdr:col>2</xdr:col>
                    <xdr:colOff>1495425</xdr:colOff>
                    <xdr:row>94</xdr:row>
                    <xdr:rowOff>161925</xdr:rowOff>
                  </to>
                </anchor>
              </controlPr>
            </control>
          </mc:Choice>
        </mc:AlternateContent>
        <mc:AlternateContent xmlns:mc="http://schemas.openxmlformats.org/markup-compatibility/2006">
          <mc:Choice Requires="x14">
            <control shapeId="9849" r:id="rId70" name="Check Box 1657">
              <controlPr defaultSize="0" autoFill="0" autoLine="0" autoPict="0" altText="Verbal threat in person">
                <anchor moveWithCells="1">
                  <from>
                    <xdr:col>2</xdr:col>
                    <xdr:colOff>57150</xdr:colOff>
                    <xdr:row>95</xdr:row>
                    <xdr:rowOff>28575</xdr:rowOff>
                  </from>
                  <to>
                    <xdr:col>2</xdr:col>
                    <xdr:colOff>1600200</xdr:colOff>
                    <xdr:row>96</xdr:row>
                    <xdr:rowOff>57150</xdr:rowOff>
                  </to>
                </anchor>
              </controlPr>
            </control>
          </mc:Choice>
        </mc:AlternateContent>
        <mc:AlternateContent xmlns:mc="http://schemas.openxmlformats.org/markup-compatibility/2006">
          <mc:Choice Requires="x14">
            <control shapeId="9850" r:id="rId71" name="Check Box 1658">
              <controlPr defaultSize="0" autoFill="0" autoLine="0" autoPict="0" altText="Verbal threat in person">
                <anchor moveWithCells="1">
                  <from>
                    <xdr:col>2</xdr:col>
                    <xdr:colOff>57150</xdr:colOff>
                    <xdr:row>96</xdr:row>
                    <xdr:rowOff>57150</xdr:rowOff>
                  </from>
                  <to>
                    <xdr:col>2</xdr:col>
                    <xdr:colOff>1600200</xdr:colOff>
                    <xdr:row>97</xdr:row>
                    <xdr:rowOff>76200</xdr:rowOff>
                  </to>
                </anchor>
              </controlPr>
            </control>
          </mc:Choice>
        </mc:AlternateContent>
        <mc:AlternateContent xmlns:mc="http://schemas.openxmlformats.org/markup-compatibility/2006">
          <mc:Choice Requires="x14">
            <control shapeId="9851" r:id="rId72" name="Check Box 1659">
              <controlPr defaultSize="0" autoFill="0" autoLine="0" autoPict="0" altText="Verbal threat in person">
                <anchor moveWithCells="1">
                  <from>
                    <xdr:col>2</xdr:col>
                    <xdr:colOff>57150</xdr:colOff>
                    <xdr:row>97</xdr:row>
                    <xdr:rowOff>66675</xdr:rowOff>
                  </from>
                  <to>
                    <xdr:col>2</xdr:col>
                    <xdr:colOff>1485900</xdr:colOff>
                    <xdr:row>98</xdr:row>
                    <xdr:rowOff>95250</xdr:rowOff>
                  </to>
                </anchor>
              </controlPr>
            </control>
          </mc:Choice>
        </mc:AlternateContent>
        <mc:AlternateContent xmlns:mc="http://schemas.openxmlformats.org/markup-compatibility/2006">
          <mc:Choice Requires="x14">
            <control shapeId="9852" r:id="rId73" name="Check Box 1660">
              <controlPr defaultSize="0" autoFill="0" autoLine="0" autoPict="0" altText="Verbal threat in person">
                <anchor moveWithCells="1">
                  <from>
                    <xdr:col>2</xdr:col>
                    <xdr:colOff>57150</xdr:colOff>
                    <xdr:row>98</xdr:row>
                    <xdr:rowOff>76200</xdr:rowOff>
                  </from>
                  <to>
                    <xdr:col>2</xdr:col>
                    <xdr:colOff>1362075</xdr:colOff>
                    <xdr:row>99</xdr:row>
                    <xdr:rowOff>114300</xdr:rowOff>
                  </to>
                </anchor>
              </controlPr>
            </control>
          </mc:Choice>
        </mc:AlternateContent>
        <mc:AlternateContent xmlns:mc="http://schemas.openxmlformats.org/markup-compatibility/2006">
          <mc:Choice Requires="x14">
            <control shapeId="9853" r:id="rId74" name="Check Box 1661">
              <controlPr defaultSize="0" autoFill="0" autoLine="0" autoPict="0" altText="Verbal threat in person">
                <anchor moveWithCells="1">
                  <from>
                    <xdr:col>2</xdr:col>
                    <xdr:colOff>57150</xdr:colOff>
                    <xdr:row>99</xdr:row>
                    <xdr:rowOff>114300</xdr:rowOff>
                  </from>
                  <to>
                    <xdr:col>2</xdr:col>
                    <xdr:colOff>1400175</xdr:colOff>
                    <xdr:row>100</xdr:row>
                    <xdr:rowOff>123825</xdr:rowOff>
                  </to>
                </anchor>
              </controlPr>
            </control>
          </mc:Choice>
        </mc:AlternateContent>
        <mc:AlternateContent xmlns:mc="http://schemas.openxmlformats.org/markup-compatibility/2006">
          <mc:Choice Requires="x14">
            <control shapeId="9854" r:id="rId75" name="Check Box 1662">
              <controlPr defaultSize="0" autoFill="0" autoLine="0" autoPict="0" altText="Verbal threat in person">
                <anchor moveWithCells="1">
                  <from>
                    <xdr:col>2</xdr:col>
                    <xdr:colOff>57150</xdr:colOff>
                    <xdr:row>100</xdr:row>
                    <xdr:rowOff>133350</xdr:rowOff>
                  </from>
                  <to>
                    <xdr:col>2</xdr:col>
                    <xdr:colOff>1400175</xdr:colOff>
                    <xdr:row>101</xdr:row>
                    <xdr:rowOff>152400</xdr:rowOff>
                  </to>
                </anchor>
              </controlPr>
            </control>
          </mc:Choice>
        </mc:AlternateContent>
        <mc:AlternateContent xmlns:mc="http://schemas.openxmlformats.org/markup-compatibility/2006">
          <mc:Choice Requires="x14">
            <control shapeId="9855" r:id="rId76" name="Check Box 1663">
              <controlPr defaultSize="0" autoFill="0" autoLine="0" autoPict="0" altText="Verbal threat in person">
                <anchor moveWithCells="1">
                  <from>
                    <xdr:col>2</xdr:col>
                    <xdr:colOff>85725</xdr:colOff>
                    <xdr:row>119</xdr:row>
                    <xdr:rowOff>38100</xdr:rowOff>
                  </from>
                  <to>
                    <xdr:col>2</xdr:col>
                    <xdr:colOff>1657350</xdr:colOff>
                    <xdr:row>120</xdr:row>
                    <xdr:rowOff>28575</xdr:rowOff>
                  </to>
                </anchor>
              </controlPr>
            </control>
          </mc:Choice>
        </mc:AlternateContent>
        <mc:AlternateContent xmlns:mc="http://schemas.openxmlformats.org/markup-compatibility/2006">
          <mc:Choice Requires="x14">
            <control shapeId="9856" r:id="rId77" name="Check Box 1664">
              <controlPr defaultSize="0" autoFill="0" autoLine="0" autoPict="0" altText="Verbal threat in person">
                <anchor moveWithCells="1">
                  <from>
                    <xdr:col>2</xdr:col>
                    <xdr:colOff>85725</xdr:colOff>
                    <xdr:row>120</xdr:row>
                    <xdr:rowOff>38100</xdr:rowOff>
                  </from>
                  <to>
                    <xdr:col>2</xdr:col>
                    <xdr:colOff>1657350</xdr:colOff>
                    <xdr:row>121</xdr:row>
                    <xdr:rowOff>19050</xdr:rowOff>
                  </to>
                </anchor>
              </controlPr>
            </control>
          </mc:Choice>
        </mc:AlternateContent>
        <mc:AlternateContent xmlns:mc="http://schemas.openxmlformats.org/markup-compatibility/2006">
          <mc:Choice Requires="x14">
            <control shapeId="9857" r:id="rId78" name="Check Box 1665">
              <controlPr defaultSize="0" autoFill="0" autoLine="0" autoPict="0" altText="Verbal threat in person">
                <anchor moveWithCells="1">
                  <from>
                    <xdr:col>2</xdr:col>
                    <xdr:colOff>85725</xdr:colOff>
                    <xdr:row>121</xdr:row>
                    <xdr:rowOff>9525</xdr:rowOff>
                  </from>
                  <to>
                    <xdr:col>2</xdr:col>
                    <xdr:colOff>1543050</xdr:colOff>
                    <xdr:row>122</xdr:row>
                    <xdr:rowOff>0</xdr:rowOff>
                  </to>
                </anchor>
              </controlPr>
            </control>
          </mc:Choice>
        </mc:AlternateContent>
        <mc:AlternateContent xmlns:mc="http://schemas.openxmlformats.org/markup-compatibility/2006">
          <mc:Choice Requires="x14">
            <control shapeId="9858" r:id="rId79" name="Check Box 1666">
              <controlPr defaultSize="0" autoFill="0" autoLine="0" autoPict="0" altText="Verbal threat in person">
                <anchor moveWithCells="1">
                  <from>
                    <xdr:col>2</xdr:col>
                    <xdr:colOff>85725</xdr:colOff>
                    <xdr:row>121</xdr:row>
                    <xdr:rowOff>180975</xdr:rowOff>
                  </from>
                  <to>
                    <xdr:col>2</xdr:col>
                    <xdr:colOff>1419225</xdr:colOff>
                    <xdr:row>122</xdr:row>
                    <xdr:rowOff>190500</xdr:rowOff>
                  </to>
                </anchor>
              </controlPr>
            </control>
          </mc:Choice>
        </mc:AlternateContent>
        <mc:AlternateContent xmlns:mc="http://schemas.openxmlformats.org/markup-compatibility/2006">
          <mc:Choice Requires="x14">
            <control shapeId="9859" r:id="rId80" name="Check Box 1667">
              <controlPr defaultSize="0" autoFill="0" autoLine="0" autoPict="0" altText="Verbal threat in person">
                <anchor moveWithCells="1">
                  <from>
                    <xdr:col>2</xdr:col>
                    <xdr:colOff>85725</xdr:colOff>
                    <xdr:row>122</xdr:row>
                    <xdr:rowOff>190500</xdr:rowOff>
                  </from>
                  <to>
                    <xdr:col>2</xdr:col>
                    <xdr:colOff>1457325</xdr:colOff>
                    <xdr:row>123</xdr:row>
                    <xdr:rowOff>171450</xdr:rowOff>
                  </to>
                </anchor>
              </controlPr>
            </control>
          </mc:Choice>
        </mc:AlternateContent>
        <mc:AlternateContent xmlns:mc="http://schemas.openxmlformats.org/markup-compatibility/2006">
          <mc:Choice Requires="x14">
            <control shapeId="9860" r:id="rId81" name="Check Box 1668">
              <controlPr defaultSize="0" autoFill="0" autoLine="0" autoPict="0" altText="Verbal threat in person">
                <anchor moveWithCells="1">
                  <from>
                    <xdr:col>2</xdr:col>
                    <xdr:colOff>85725</xdr:colOff>
                    <xdr:row>123</xdr:row>
                    <xdr:rowOff>171450</xdr:rowOff>
                  </from>
                  <to>
                    <xdr:col>2</xdr:col>
                    <xdr:colOff>1457325</xdr:colOff>
                    <xdr:row>124</xdr:row>
                    <xdr:rowOff>161925</xdr:rowOff>
                  </to>
                </anchor>
              </controlPr>
            </control>
          </mc:Choice>
        </mc:AlternateContent>
        <mc:AlternateContent xmlns:mc="http://schemas.openxmlformats.org/markup-compatibility/2006">
          <mc:Choice Requires="x14">
            <control shapeId="9861" r:id="rId82" name="Check Box 1669">
              <controlPr defaultSize="0" autoFill="0" autoLine="0" autoPict="0" altText="Verbal threat in person">
                <anchor moveWithCells="1">
                  <from>
                    <xdr:col>2</xdr:col>
                    <xdr:colOff>76200</xdr:colOff>
                    <xdr:row>125</xdr:row>
                    <xdr:rowOff>95250</xdr:rowOff>
                  </from>
                  <to>
                    <xdr:col>2</xdr:col>
                    <xdr:colOff>1676400</xdr:colOff>
                    <xdr:row>126</xdr:row>
                    <xdr:rowOff>123825</xdr:rowOff>
                  </to>
                </anchor>
              </controlPr>
            </control>
          </mc:Choice>
        </mc:AlternateContent>
        <mc:AlternateContent xmlns:mc="http://schemas.openxmlformats.org/markup-compatibility/2006">
          <mc:Choice Requires="x14">
            <control shapeId="9862" r:id="rId83" name="Check Box 1670">
              <controlPr defaultSize="0" autoFill="0" autoLine="0" autoPict="0" altText="Verbal threat in person">
                <anchor moveWithCells="1">
                  <from>
                    <xdr:col>2</xdr:col>
                    <xdr:colOff>76200</xdr:colOff>
                    <xdr:row>126</xdr:row>
                    <xdr:rowOff>123825</xdr:rowOff>
                  </from>
                  <to>
                    <xdr:col>2</xdr:col>
                    <xdr:colOff>1676400</xdr:colOff>
                    <xdr:row>127</xdr:row>
                    <xdr:rowOff>152400</xdr:rowOff>
                  </to>
                </anchor>
              </controlPr>
            </control>
          </mc:Choice>
        </mc:AlternateContent>
        <mc:AlternateContent xmlns:mc="http://schemas.openxmlformats.org/markup-compatibility/2006">
          <mc:Choice Requires="x14">
            <control shapeId="9863" r:id="rId84" name="Check Box 1671">
              <controlPr defaultSize="0" autoFill="0" autoLine="0" autoPict="0" altText="Verbal threat in person">
                <anchor moveWithCells="1">
                  <from>
                    <xdr:col>2</xdr:col>
                    <xdr:colOff>76200</xdr:colOff>
                    <xdr:row>127</xdr:row>
                    <xdr:rowOff>133350</xdr:rowOff>
                  </from>
                  <to>
                    <xdr:col>2</xdr:col>
                    <xdr:colOff>1562100</xdr:colOff>
                    <xdr:row>128</xdr:row>
                    <xdr:rowOff>171450</xdr:rowOff>
                  </to>
                </anchor>
              </controlPr>
            </control>
          </mc:Choice>
        </mc:AlternateContent>
        <mc:AlternateContent xmlns:mc="http://schemas.openxmlformats.org/markup-compatibility/2006">
          <mc:Choice Requires="x14">
            <control shapeId="9864" r:id="rId85" name="Check Box 1672">
              <controlPr defaultSize="0" autoFill="0" autoLine="0" autoPict="0" altText="Verbal threat in person">
                <anchor moveWithCells="1">
                  <from>
                    <xdr:col>2</xdr:col>
                    <xdr:colOff>76200</xdr:colOff>
                    <xdr:row>128</xdr:row>
                    <xdr:rowOff>161925</xdr:rowOff>
                  </from>
                  <to>
                    <xdr:col>2</xdr:col>
                    <xdr:colOff>1428750</xdr:colOff>
                    <xdr:row>130</xdr:row>
                    <xdr:rowOff>9525</xdr:rowOff>
                  </to>
                </anchor>
              </controlPr>
            </control>
          </mc:Choice>
        </mc:AlternateContent>
        <mc:AlternateContent xmlns:mc="http://schemas.openxmlformats.org/markup-compatibility/2006">
          <mc:Choice Requires="x14">
            <control shapeId="9865" r:id="rId86" name="Check Box 1673">
              <controlPr defaultSize="0" autoFill="0" autoLine="0" autoPict="0" altText="Verbal threat in person">
                <anchor moveWithCells="1">
                  <from>
                    <xdr:col>2</xdr:col>
                    <xdr:colOff>76200</xdr:colOff>
                    <xdr:row>130</xdr:row>
                    <xdr:rowOff>9525</xdr:rowOff>
                  </from>
                  <to>
                    <xdr:col>2</xdr:col>
                    <xdr:colOff>1466850</xdr:colOff>
                    <xdr:row>131</xdr:row>
                    <xdr:rowOff>28575</xdr:rowOff>
                  </to>
                </anchor>
              </controlPr>
            </control>
          </mc:Choice>
        </mc:AlternateContent>
        <mc:AlternateContent xmlns:mc="http://schemas.openxmlformats.org/markup-compatibility/2006">
          <mc:Choice Requires="x14">
            <control shapeId="9866" r:id="rId87" name="Check Box 1674">
              <controlPr defaultSize="0" autoFill="0" autoLine="0" autoPict="0" altText="Verbal threat in person">
                <anchor moveWithCells="1">
                  <from>
                    <xdr:col>2</xdr:col>
                    <xdr:colOff>76200</xdr:colOff>
                    <xdr:row>131</xdr:row>
                    <xdr:rowOff>28575</xdr:rowOff>
                  </from>
                  <to>
                    <xdr:col>2</xdr:col>
                    <xdr:colOff>1466850</xdr:colOff>
                    <xdr:row>132</xdr:row>
                    <xdr:rowOff>57150</xdr:rowOff>
                  </to>
                </anchor>
              </controlPr>
            </control>
          </mc:Choice>
        </mc:AlternateContent>
        <mc:AlternateContent xmlns:mc="http://schemas.openxmlformats.org/markup-compatibility/2006">
          <mc:Choice Requires="x14">
            <control shapeId="9867" r:id="rId88" name="Check Box 1675">
              <controlPr defaultSize="0" autoFill="0" autoLine="0" autoPict="0" altText="Verbal threat in person">
                <anchor moveWithCells="1">
                  <from>
                    <xdr:col>2</xdr:col>
                    <xdr:colOff>76200</xdr:colOff>
                    <xdr:row>133</xdr:row>
                    <xdr:rowOff>38100</xdr:rowOff>
                  </from>
                  <to>
                    <xdr:col>2</xdr:col>
                    <xdr:colOff>1581150</xdr:colOff>
                    <xdr:row>134</xdr:row>
                    <xdr:rowOff>28575</xdr:rowOff>
                  </to>
                </anchor>
              </controlPr>
            </control>
          </mc:Choice>
        </mc:AlternateContent>
        <mc:AlternateContent xmlns:mc="http://schemas.openxmlformats.org/markup-compatibility/2006">
          <mc:Choice Requires="x14">
            <control shapeId="9868" r:id="rId89" name="Check Box 1676">
              <controlPr defaultSize="0" autoFill="0" autoLine="0" autoPict="0" altText="Verbal threat in person">
                <anchor moveWithCells="1">
                  <from>
                    <xdr:col>2</xdr:col>
                    <xdr:colOff>76200</xdr:colOff>
                    <xdr:row>134</xdr:row>
                    <xdr:rowOff>28575</xdr:rowOff>
                  </from>
                  <to>
                    <xdr:col>2</xdr:col>
                    <xdr:colOff>1581150</xdr:colOff>
                    <xdr:row>135</xdr:row>
                    <xdr:rowOff>19050</xdr:rowOff>
                  </to>
                </anchor>
              </controlPr>
            </control>
          </mc:Choice>
        </mc:AlternateContent>
        <mc:AlternateContent xmlns:mc="http://schemas.openxmlformats.org/markup-compatibility/2006">
          <mc:Choice Requires="x14">
            <control shapeId="9869" r:id="rId90" name="Check Box 1677">
              <controlPr defaultSize="0" autoFill="0" autoLine="0" autoPict="0" altText="Verbal threat in person">
                <anchor moveWithCells="1">
                  <from>
                    <xdr:col>2</xdr:col>
                    <xdr:colOff>76200</xdr:colOff>
                    <xdr:row>135</xdr:row>
                    <xdr:rowOff>0</xdr:rowOff>
                  </from>
                  <to>
                    <xdr:col>2</xdr:col>
                    <xdr:colOff>1466850</xdr:colOff>
                    <xdr:row>135</xdr:row>
                    <xdr:rowOff>180975</xdr:rowOff>
                  </to>
                </anchor>
              </controlPr>
            </control>
          </mc:Choice>
        </mc:AlternateContent>
        <mc:AlternateContent xmlns:mc="http://schemas.openxmlformats.org/markup-compatibility/2006">
          <mc:Choice Requires="x14">
            <control shapeId="9870" r:id="rId91" name="Check Box 1678">
              <controlPr defaultSize="0" autoFill="0" autoLine="0" autoPict="0" altText="Verbal threat in person">
                <anchor moveWithCells="1">
                  <from>
                    <xdr:col>2</xdr:col>
                    <xdr:colOff>76200</xdr:colOff>
                    <xdr:row>135</xdr:row>
                    <xdr:rowOff>171450</xdr:rowOff>
                  </from>
                  <to>
                    <xdr:col>2</xdr:col>
                    <xdr:colOff>1343025</xdr:colOff>
                    <xdr:row>136</xdr:row>
                    <xdr:rowOff>171450</xdr:rowOff>
                  </to>
                </anchor>
              </controlPr>
            </control>
          </mc:Choice>
        </mc:AlternateContent>
        <mc:AlternateContent xmlns:mc="http://schemas.openxmlformats.org/markup-compatibility/2006">
          <mc:Choice Requires="x14">
            <control shapeId="9871" r:id="rId92" name="Check Box 1679">
              <controlPr defaultSize="0" autoFill="0" autoLine="0" autoPict="0" altText="Verbal threat in person">
                <anchor moveWithCells="1">
                  <from>
                    <xdr:col>2</xdr:col>
                    <xdr:colOff>76200</xdr:colOff>
                    <xdr:row>136</xdr:row>
                    <xdr:rowOff>171450</xdr:rowOff>
                  </from>
                  <to>
                    <xdr:col>2</xdr:col>
                    <xdr:colOff>1381125</xdr:colOff>
                    <xdr:row>137</xdr:row>
                    <xdr:rowOff>152400</xdr:rowOff>
                  </to>
                </anchor>
              </controlPr>
            </control>
          </mc:Choice>
        </mc:AlternateContent>
        <mc:AlternateContent xmlns:mc="http://schemas.openxmlformats.org/markup-compatibility/2006">
          <mc:Choice Requires="x14">
            <control shapeId="9872" r:id="rId93" name="Check Box 1680">
              <controlPr defaultSize="0" autoFill="0" autoLine="0" autoPict="0" altText="Verbal threat in person">
                <anchor moveWithCells="1">
                  <from>
                    <xdr:col>2</xdr:col>
                    <xdr:colOff>76200</xdr:colOff>
                    <xdr:row>137</xdr:row>
                    <xdr:rowOff>152400</xdr:rowOff>
                  </from>
                  <to>
                    <xdr:col>2</xdr:col>
                    <xdr:colOff>1381125</xdr:colOff>
                    <xdr:row>138</xdr:row>
                    <xdr:rowOff>133350</xdr:rowOff>
                  </to>
                </anchor>
              </controlPr>
            </control>
          </mc:Choice>
        </mc:AlternateContent>
        <mc:AlternateContent xmlns:mc="http://schemas.openxmlformats.org/markup-compatibility/2006">
          <mc:Choice Requires="x14">
            <control shapeId="9873" r:id="rId94" name="Check Box 1681">
              <controlPr defaultSize="0" autoFill="0" autoLine="0" autoPict="0" altText="Verbal threat in person">
                <anchor moveWithCells="1">
                  <from>
                    <xdr:col>2</xdr:col>
                    <xdr:colOff>76200</xdr:colOff>
                    <xdr:row>141</xdr:row>
                    <xdr:rowOff>57150</xdr:rowOff>
                  </from>
                  <to>
                    <xdr:col>2</xdr:col>
                    <xdr:colOff>1600200</xdr:colOff>
                    <xdr:row>142</xdr:row>
                    <xdr:rowOff>76200</xdr:rowOff>
                  </to>
                </anchor>
              </controlPr>
            </control>
          </mc:Choice>
        </mc:AlternateContent>
        <mc:AlternateContent xmlns:mc="http://schemas.openxmlformats.org/markup-compatibility/2006">
          <mc:Choice Requires="x14">
            <control shapeId="9874" r:id="rId95" name="Check Box 1682">
              <controlPr defaultSize="0" autoFill="0" autoLine="0" autoPict="0" altText="Verbal threat in person">
                <anchor moveWithCells="1">
                  <from>
                    <xdr:col>2</xdr:col>
                    <xdr:colOff>76200</xdr:colOff>
                    <xdr:row>142</xdr:row>
                    <xdr:rowOff>76200</xdr:rowOff>
                  </from>
                  <to>
                    <xdr:col>2</xdr:col>
                    <xdr:colOff>1600200</xdr:colOff>
                    <xdr:row>143</xdr:row>
                    <xdr:rowOff>95250</xdr:rowOff>
                  </to>
                </anchor>
              </controlPr>
            </control>
          </mc:Choice>
        </mc:AlternateContent>
        <mc:AlternateContent xmlns:mc="http://schemas.openxmlformats.org/markup-compatibility/2006">
          <mc:Choice Requires="x14">
            <control shapeId="9875" r:id="rId96" name="Check Box 1683">
              <controlPr defaultSize="0" autoFill="0" autoLine="0" autoPict="0" altText="Verbal threat in person">
                <anchor moveWithCells="1">
                  <from>
                    <xdr:col>2</xdr:col>
                    <xdr:colOff>76200</xdr:colOff>
                    <xdr:row>143</xdr:row>
                    <xdr:rowOff>76200</xdr:rowOff>
                  </from>
                  <to>
                    <xdr:col>2</xdr:col>
                    <xdr:colOff>1485900</xdr:colOff>
                    <xdr:row>144</xdr:row>
                    <xdr:rowOff>104775</xdr:rowOff>
                  </to>
                </anchor>
              </controlPr>
            </control>
          </mc:Choice>
        </mc:AlternateContent>
        <mc:AlternateContent xmlns:mc="http://schemas.openxmlformats.org/markup-compatibility/2006">
          <mc:Choice Requires="x14">
            <control shapeId="9876" r:id="rId97" name="Check Box 1684">
              <controlPr defaultSize="0" autoFill="0" autoLine="0" autoPict="0" altText="Verbal threat in person">
                <anchor moveWithCells="1">
                  <from>
                    <xdr:col>2</xdr:col>
                    <xdr:colOff>76200</xdr:colOff>
                    <xdr:row>144</xdr:row>
                    <xdr:rowOff>85725</xdr:rowOff>
                  </from>
                  <to>
                    <xdr:col>2</xdr:col>
                    <xdr:colOff>1362075</xdr:colOff>
                    <xdr:row>145</xdr:row>
                    <xdr:rowOff>123825</xdr:rowOff>
                  </to>
                </anchor>
              </controlPr>
            </control>
          </mc:Choice>
        </mc:AlternateContent>
        <mc:AlternateContent xmlns:mc="http://schemas.openxmlformats.org/markup-compatibility/2006">
          <mc:Choice Requires="x14">
            <control shapeId="9877" r:id="rId98" name="Check Box 1685">
              <controlPr defaultSize="0" autoFill="0" autoLine="0" autoPict="0" altText="Verbal threat in person">
                <anchor moveWithCells="1">
                  <from>
                    <xdr:col>2</xdr:col>
                    <xdr:colOff>76200</xdr:colOff>
                    <xdr:row>145</xdr:row>
                    <xdr:rowOff>123825</xdr:rowOff>
                  </from>
                  <to>
                    <xdr:col>2</xdr:col>
                    <xdr:colOff>1400175</xdr:colOff>
                    <xdr:row>146</xdr:row>
                    <xdr:rowOff>133350</xdr:rowOff>
                  </to>
                </anchor>
              </controlPr>
            </control>
          </mc:Choice>
        </mc:AlternateContent>
        <mc:AlternateContent xmlns:mc="http://schemas.openxmlformats.org/markup-compatibility/2006">
          <mc:Choice Requires="x14">
            <control shapeId="9878" r:id="rId99" name="Check Box 1686">
              <controlPr defaultSize="0" autoFill="0" autoLine="0" autoPict="0" altText="Verbal threat in person">
                <anchor moveWithCells="1">
                  <from>
                    <xdr:col>2</xdr:col>
                    <xdr:colOff>76200</xdr:colOff>
                    <xdr:row>146</xdr:row>
                    <xdr:rowOff>133350</xdr:rowOff>
                  </from>
                  <to>
                    <xdr:col>2</xdr:col>
                    <xdr:colOff>1400175</xdr:colOff>
                    <xdr:row>147</xdr:row>
                    <xdr:rowOff>152400</xdr:rowOff>
                  </to>
                </anchor>
              </controlPr>
            </control>
          </mc:Choice>
        </mc:AlternateContent>
        <mc:AlternateContent xmlns:mc="http://schemas.openxmlformats.org/markup-compatibility/2006">
          <mc:Choice Requires="x14">
            <control shapeId="9879" r:id="rId100" name="Check Box 1687">
              <controlPr defaultSize="0" autoFill="0" autoLine="0" autoPict="0" altText="Verbal threat in person">
                <anchor moveWithCells="1">
                  <from>
                    <xdr:col>2</xdr:col>
                    <xdr:colOff>85725</xdr:colOff>
                    <xdr:row>148</xdr:row>
                    <xdr:rowOff>180975</xdr:rowOff>
                  </from>
                  <to>
                    <xdr:col>2</xdr:col>
                    <xdr:colOff>1647825</xdr:colOff>
                    <xdr:row>150</xdr:row>
                    <xdr:rowOff>9525</xdr:rowOff>
                  </to>
                </anchor>
              </controlPr>
            </control>
          </mc:Choice>
        </mc:AlternateContent>
        <mc:AlternateContent xmlns:mc="http://schemas.openxmlformats.org/markup-compatibility/2006">
          <mc:Choice Requires="x14">
            <control shapeId="9880" r:id="rId101" name="Check Box 1688">
              <controlPr defaultSize="0" autoFill="0" autoLine="0" autoPict="0" altText="Verbal threat in person">
                <anchor moveWithCells="1">
                  <from>
                    <xdr:col>2</xdr:col>
                    <xdr:colOff>85725</xdr:colOff>
                    <xdr:row>150</xdr:row>
                    <xdr:rowOff>9525</xdr:rowOff>
                  </from>
                  <to>
                    <xdr:col>2</xdr:col>
                    <xdr:colOff>1647825</xdr:colOff>
                    <xdr:row>151</xdr:row>
                    <xdr:rowOff>19050</xdr:rowOff>
                  </to>
                </anchor>
              </controlPr>
            </control>
          </mc:Choice>
        </mc:AlternateContent>
        <mc:AlternateContent xmlns:mc="http://schemas.openxmlformats.org/markup-compatibility/2006">
          <mc:Choice Requires="x14">
            <control shapeId="9881" r:id="rId102" name="Check Box 1689">
              <controlPr defaultSize="0" autoFill="0" autoLine="0" autoPict="0" altText="Verbal threat in person">
                <anchor moveWithCells="1">
                  <from>
                    <xdr:col>2</xdr:col>
                    <xdr:colOff>85725</xdr:colOff>
                    <xdr:row>151</xdr:row>
                    <xdr:rowOff>9525</xdr:rowOff>
                  </from>
                  <to>
                    <xdr:col>2</xdr:col>
                    <xdr:colOff>1533525</xdr:colOff>
                    <xdr:row>152</xdr:row>
                    <xdr:rowOff>28575</xdr:rowOff>
                  </to>
                </anchor>
              </controlPr>
            </control>
          </mc:Choice>
        </mc:AlternateContent>
        <mc:AlternateContent xmlns:mc="http://schemas.openxmlformats.org/markup-compatibility/2006">
          <mc:Choice Requires="x14">
            <control shapeId="9882" r:id="rId103" name="Check Box 1690">
              <controlPr defaultSize="0" autoFill="0" autoLine="0" autoPict="0" altText="Verbal threat in person">
                <anchor moveWithCells="1">
                  <from>
                    <xdr:col>2</xdr:col>
                    <xdr:colOff>85725</xdr:colOff>
                    <xdr:row>152</xdr:row>
                    <xdr:rowOff>19050</xdr:rowOff>
                  </from>
                  <to>
                    <xdr:col>2</xdr:col>
                    <xdr:colOff>1400175</xdr:colOff>
                    <xdr:row>153</xdr:row>
                    <xdr:rowOff>47625</xdr:rowOff>
                  </to>
                </anchor>
              </controlPr>
            </control>
          </mc:Choice>
        </mc:AlternateContent>
        <mc:AlternateContent xmlns:mc="http://schemas.openxmlformats.org/markup-compatibility/2006">
          <mc:Choice Requires="x14">
            <control shapeId="9883" r:id="rId104" name="Check Box 1691">
              <controlPr defaultSize="0" autoFill="0" autoLine="0" autoPict="0" altText="Verbal threat in person">
                <anchor moveWithCells="1">
                  <from>
                    <xdr:col>2</xdr:col>
                    <xdr:colOff>85725</xdr:colOff>
                    <xdr:row>153</xdr:row>
                    <xdr:rowOff>47625</xdr:rowOff>
                  </from>
                  <to>
                    <xdr:col>2</xdr:col>
                    <xdr:colOff>1438275</xdr:colOff>
                    <xdr:row>154</xdr:row>
                    <xdr:rowOff>47625</xdr:rowOff>
                  </to>
                </anchor>
              </controlPr>
            </control>
          </mc:Choice>
        </mc:AlternateContent>
        <mc:AlternateContent xmlns:mc="http://schemas.openxmlformats.org/markup-compatibility/2006">
          <mc:Choice Requires="x14">
            <control shapeId="9884" r:id="rId105" name="Check Box 1692">
              <controlPr defaultSize="0" autoFill="0" autoLine="0" autoPict="0" altText="Verbal threat in person">
                <anchor moveWithCells="1">
                  <from>
                    <xdr:col>2</xdr:col>
                    <xdr:colOff>85725</xdr:colOff>
                    <xdr:row>154</xdr:row>
                    <xdr:rowOff>57150</xdr:rowOff>
                  </from>
                  <to>
                    <xdr:col>2</xdr:col>
                    <xdr:colOff>1438275</xdr:colOff>
                    <xdr:row>155</xdr:row>
                    <xdr:rowOff>66675</xdr:rowOff>
                  </to>
                </anchor>
              </controlPr>
            </control>
          </mc:Choice>
        </mc:AlternateContent>
        <mc:AlternateContent xmlns:mc="http://schemas.openxmlformats.org/markup-compatibility/2006">
          <mc:Choice Requires="x14">
            <control shapeId="9885" r:id="rId106" name="Check Box 1693">
              <controlPr defaultSize="0" autoFill="0" autoLine="0" autoPict="0" altText="Verbal threat in person">
                <anchor moveWithCells="1">
                  <from>
                    <xdr:col>2</xdr:col>
                    <xdr:colOff>76200</xdr:colOff>
                    <xdr:row>156</xdr:row>
                    <xdr:rowOff>104775</xdr:rowOff>
                  </from>
                  <to>
                    <xdr:col>2</xdr:col>
                    <xdr:colOff>1676400</xdr:colOff>
                    <xdr:row>157</xdr:row>
                    <xdr:rowOff>133350</xdr:rowOff>
                  </to>
                </anchor>
              </controlPr>
            </control>
          </mc:Choice>
        </mc:AlternateContent>
        <mc:AlternateContent xmlns:mc="http://schemas.openxmlformats.org/markup-compatibility/2006">
          <mc:Choice Requires="x14">
            <control shapeId="9886" r:id="rId107" name="Check Box 1694">
              <controlPr defaultSize="0" autoFill="0" autoLine="0" autoPict="0" altText="Verbal threat in person">
                <anchor moveWithCells="1">
                  <from>
                    <xdr:col>2</xdr:col>
                    <xdr:colOff>76200</xdr:colOff>
                    <xdr:row>157</xdr:row>
                    <xdr:rowOff>142875</xdr:rowOff>
                  </from>
                  <to>
                    <xdr:col>2</xdr:col>
                    <xdr:colOff>1676400</xdr:colOff>
                    <xdr:row>158</xdr:row>
                    <xdr:rowOff>161925</xdr:rowOff>
                  </to>
                </anchor>
              </controlPr>
            </control>
          </mc:Choice>
        </mc:AlternateContent>
        <mc:AlternateContent xmlns:mc="http://schemas.openxmlformats.org/markup-compatibility/2006">
          <mc:Choice Requires="x14">
            <control shapeId="9887" r:id="rId108" name="Check Box 1695">
              <controlPr defaultSize="0" autoFill="0" autoLine="0" autoPict="0" altText="Verbal threat in person">
                <anchor moveWithCells="1">
                  <from>
                    <xdr:col>2</xdr:col>
                    <xdr:colOff>76200</xdr:colOff>
                    <xdr:row>158</xdr:row>
                    <xdr:rowOff>142875</xdr:rowOff>
                  </from>
                  <to>
                    <xdr:col>2</xdr:col>
                    <xdr:colOff>1562100</xdr:colOff>
                    <xdr:row>159</xdr:row>
                    <xdr:rowOff>180975</xdr:rowOff>
                  </to>
                </anchor>
              </controlPr>
            </control>
          </mc:Choice>
        </mc:AlternateContent>
        <mc:AlternateContent xmlns:mc="http://schemas.openxmlformats.org/markup-compatibility/2006">
          <mc:Choice Requires="x14">
            <control shapeId="9888" r:id="rId109" name="Check Box 1696">
              <controlPr defaultSize="0" autoFill="0" autoLine="0" autoPict="0" altText="Verbal threat in person">
                <anchor moveWithCells="1">
                  <from>
                    <xdr:col>2</xdr:col>
                    <xdr:colOff>76200</xdr:colOff>
                    <xdr:row>159</xdr:row>
                    <xdr:rowOff>171450</xdr:rowOff>
                  </from>
                  <to>
                    <xdr:col>2</xdr:col>
                    <xdr:colOff>1428750</xdr:colOff>
                    <xdr:row>161</xdr:row>
                    <xdr:rowOff>19050</xdr:rowOff>
                  </to>
                </anchor>
              </controlPr>
            </control>
          </mc:Choice>
        </mc:AlternateContent>
        <mc:AlternateContent xmlns:mc="http://schemas.openxmlformats.org/markup-compatibility/2006">
          <mc:Choice Requires="x14">
            <control shapeId="9889" r:id="rId110" name="Check Box 1697">
              <controlPr defaultSize="0" autoFill="0" autoLine="0" autoPict="0" altText="Verbal threat in person">
                <anchor moveWithCells="1">
                  <from>
                    <xdr:col>2</xdr:col>
                    <xdr:colOff>76200</xdr:colOff>
                    <xdr:row>161</xdr:row>
                    <xdr:rowOff>19050</xdr:rowOff>
                  </from>
                  <to>
                    <xdr:col>2</xdr:col>
                    <xdr:colOff>1466850</xdr:colOff>
                    <xdr:row>162</xdr:row>
                    <xdr:rowOff>38100</xdr:rowOff>
                  </to>
                </anchor>
              </controlPr>
            </control>
          </mc:Choice>
        </mc:AlternateContent>
        <mc:AlternateContent xmlns:mc="http://schemas.openxmlformats.org/markup-compatibility/2006">
          <mc:Choice Requires="x14">
            <control shapeId="9890" r:id="rId111" name="Check Box 1698">
              <controlPr defaultSize="0" autoFill="0" autoLine="0" autoPict="0" altText="Verbal threat in person">
                <anchor moveWithCells="1">
                  <from>
                    <xdr:col>2</xdr:col>
                    <xdr:colOff>76200</xdr:colOff>
                    <xdr:row>162</xdr:row>
                    <xdr:rowOff>38100</xdr:rowOff>
                  </from>
                  <to>
                    <xdr:col>2</xdr:col>
                    <xdr:colOff>1466850</xdr:colOff>
                    <xdr:row>163</xdr:row>
                    <xdr:rowOff>66675</xdr:rowOff>
                  </to>
                </anchor>
              </controlPr>
            </control>
          </mc:Choice>
        </mc:AlternateContent>
        <mc:AlternateContent xmlns:mc="http://schemas.openxmlformats.org/markup-compatibility/2006">
          <mc:Choice Requires="x14">
            <control shapeId="9891" r:id="rId112" name="Check Box 1699">
              <controlPr defaultSize="0" autoFill="0" autoLine="0" autoPict="0" altText="Verbal threat in person">
                <anchor moveWithCells="1">
                  <from>
                    <xdr:col>2</xdr:col>
                    <xdr:colOff>57150</xdr:colOff>
                    <xdr:row>164</xdr:row>
                    <xdr:rowOff>38100</xdr:rowOff>
                  </from>
                  <to>
                    <xdr:col>2</xdr:col>
                    <xdr:colOff>1600200</xdr:colOff>
                    <xdr:row>164</xdr:row>
                    <xdr:rowOff>171450</xdr:rowOff>
                  </to>
                </anchor>
              </controlPr>
            </control>
          </mc:Choice>
        </mc:AlternateContent>
        <mc:AlternateContent xmlns:mc="http://schemas.openxmlformats.org/markup-compatibility/2006">
          <mc:Choice Requires="x14">
            <control shapeId="9892" r:id="rId113" name="Check Box 1700">
              <controlPr defaultSize="0" autoFill="0" autoLine="0" autoPict="0" altText="Verbal threat in person">
                <anchor moveWithCells="1">
                  <from>
                    <xdr:col>2</xdr:col>
                    <xdr:colOff>57150</xdr:colOff>
                    <xdr:row>164</xdr:row>
                    <xdr:rowOff>171450</xdr:rowOff>
                  </from>
                  <to>
                    <xdr:col>2</xdr:col>
                    <xdr:colOff>1600200</xdr:colOff>
                    <xdr:row>165</xdr:row>
                    <xdr:rowOff>95250</xdr:rowOff>
                  </to>
                </anchor>
              </controlPr>
            </control>
          </mc:Choice>
        </mc:AlternateContent>
        <mc:AlternateContent xmlns:mc="http://schemas.openxmlformats.org/markup-compatibility/2006">
          <mc:Choice Requires="x14">
            <control shapeId="9893" r:id="rId114" name="Check Box 1701">
              <controlPr defaultSize="0" autoFill="0" autoLine="0" autoPict="0" altText="Verbal threat in person">
                <anchor moveWithCells="1">
                  <from>
                    <xdr:col>2</xdr:col>
                    <xdr:colOff>57150</xdr:colOff>
                    <xdr:row>165</xdr:row>
                    <xdr:rowOff>85725</xdr:rowOff>
                  </from>
                  <to>
                    <xdr:col>2</xdr:col>
                    <xdr:colOff>1485900</xdr:colOff>
                    <xdr:row>166</xdr:row>
                    <xdr:rowOff>19050</xdr:rowOff>
                  </to>
                </anchor>
              </controlPr>
            </control>
          </mc:Choice>
        </mc:AlternateContent>
        <mc:AlternateContent xmlns:mc="http://schemas.openxmlformats.org/markup-compatibility/2006">
          <mc:Choice Requires="x14">
            <control shapeId="9894" r:id="rId115" name="Check Box 1702">
              <controlPr defaultSize="0" autoFill="0" autoLine="0" autoPict="0" altText="Verbal threat in person">
                <anchor moveWithCells="1">
                  <from>
                    <xdr:col>2</xdr:col>
                    <xdr:colOff>57150</xdr:colOff>
                    <xdr:row>166</xdr:row>
                    <xdr:rowOff>19050</xdr:rowOff>
                  </from>
                  <to>
                    <xdr:col>2</xdr:col>
                    <xdr:colOff>1362075</xdr:colOff>
                    <xdr:row>166</xdr:row>
                    <xdr:rowOff>142875</xdr:rowOff>
                  </to>
                </anchor>
              </controlPr>
            </control>
          </mc:Choice>
        </mc:AlternateContent>
        <mc:AlternateContent xmlns:mc="http://schemas.openxmlformats.org/markup-compatibility/2006">
          <mc:Choice Requires="x14">
            <control shapeId="9895" r:id="rId116" name="Check Box 1703">
              <controlPr defaultSize="0" autoFill="0" autoLine="0" autoPict="0" altText="Verbal threat in person">
                <anchor moveWithCells="1">
                  <from>
                    <xdr:col>2</xdr:col>
                    <xdr:colOff>57150</xdr:colOff>
                    <xdr:row>166</xdr:row>
                    <xdr:rowOff>142875</xdr:rowOff>
                  </from>
                  <to>
                    <xdr:col>2</xdr:col>
                    <xdr:colOff>1390650</xdr:colOff>
                    <xdr:row>167</xdr:row>
                    <xdr:rowOff>76200</xdr:rowOff>
                  </to>
                </anchor>
              </controlPr>
            </control>
          </mc:Choice>
        </mc:AlternateContent>
        <mc:AlternateContent xmlns:mc="http://schemas.openxmlformats.org/markup-compatibility/2006">
          <mc:Choice Requires="x14">
            <control shapeId="9896" r:id="rId117" name="Check Box 1704">
              <controlPr defaultSize="0" autoFill="0" autoLine="0" autoPict="0" altText="Verbal threat in person">
                <anchor moveWithCells="1">
                  <from>
                    <xdr:col>2</xdr:col>
                    <xdr:colOff>57150</xdr:colOff>
                    <xdr:row>167</xdr:row>
                    <xdr:rowOff>76200</xdr:rowOff>
                  </from>
                  <to>
                    <xdr:col>2</xdr:col>
                    <xdr:colOff>1390650</xdr:colOff>
                    <xdr:row>167</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vt:lpstr>
      <vt:lpstr>Étape 1 - Inspection</vt:lpstr>
      <vt:lpstr>Potential Solutions</vt:lpstr>
      <vt:lpstr>Matrix</vt:lpstr>
      <vt:lpstr>Résumé</vt:lpstr>
      <vt:lpstr>Minor</vt:lpstr>
      <vt:lpstr>'Étape 1 - Inspection'!Print_Area</vt:lpstr>
      <vt:lpstr>Résumé!Print_Area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NBCCSA</dc:creator>
  <cp:lastModifiedBy>NBCCSA</cp:lastModifiedBy>
  <cp:lastPrinted>2019-04-13T20:20:35Z</cp:lastPrinted>
  <dcterms:created xsi:type="dcterms:W3CDTF">2019-04-02T15:59:23Z</dcterms:created>
  <dcterms:modified xsi:type="dcterms:W3CDTF">2019-06-27T21:50:22Z</dcterms:modified>
</cp:coreProperties>
</file>